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mien\Desktop\Budget 2015_16\Sumbission of Draft budget to Council 26 Mar 15\"/>
    </mc:Choice>
  </mc:AlternateContent>
  <bookViews>
    <workbookView xWindow="0" yWindow="0" windowWidth="20490" windowHeight="7950"/>
  </bookViews>
  <sheets>
    <sheet name="Per Item" sheetId="1" r:id="rId1"/>
  </sheets>
  <externalReferences>
    <externalReference r:id="rId2"/>
    <externalReference r:id="rId3"/>
  </externalReferences>
  <definedNames>
    <definedName name="_Fill" hidden="1">'[1]APPENDIX A'!#REF!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Base">[1]Parameters!$C$21</definedName>
    <definedName name="Current">[1]Parameters!$C$17</definedName>
    <definedName name="Note60">#REF!</definedName>
    <definedName name="Note66">'[1]Notes III'!#REF!</definedName>
    <definedName name="_xlnm.Print_Area" localSheetId="0">'Per Item'!$A$1:$R$267</definedName>
    <definedName name="Prior">[1]Parameters!$C$19</definedName>
    <definedName name="PriorYear">[1]Parameters!$C$13</definedName>
    <definedName name="Report1">#REF!</definedName>
    <definedName name="Report10">#REF!</definedName>
    <definedName name="Report11">#REF!</definedName>
    <definedName name="Report12">#REF!</definedName>
    <definedName name="Report13">#REF!</definedName>
    <definedName name="Report14">#REF!</definedName>
    <definedName name="Report15">#REF!</definedName>
    <definedName name="Report16">#REF!</definedName>
    <definedName name="Report17">#REF!</definedName>
    <definedName name="Report18">#REF!</definedName>
    <definedName name="Report19">#REF!</definedName>
    <definedName name="Report2">#REF!</definedName>
    <definedName name="Report20">#REF!</definedName>
    <definedName name="Report3">#REF!</definedName>
    <definedName name="Report4">#REF!</definedName>
    <definedName name="Report5">#REF!</definedName>
    <definedName name="Report6">#REF!</definedName>
    <definedName name="Report7">#REF!</definedName>
    <definedName name="Report8">#REF!</definedName>
    <definedName name="Report9">#REF!</definedName>
    <definedName name="YearEnd">[1]Parameters!$C$11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E77" i="1"/>
  <c r="P77" i="1"/>
  <c r="V77" i="1"/>
  <c r="X77" i="1"/>
  <c r="C78" i="1"/>
  <c r="E78" i="1"/>
  <c r="V78" i="1"/>
  <c r="X78" i="1"/>
  <c r="C79" i="1"/>
  <c r="E79" i="1"/>
  <c r="V79" i="1"/>
  <c r="X79" i="1"/>
  <c r="C80" i="1"/>
  <c r="E80" i="1"/>
  <c r="V80" i="1"/>
  <c r="X80" i="1"/>
  <c r="C81" i="1"/>
  <c r="E81" i="1"/>
  <c r="V81" i="1"/>
  <c r="X81" i="1"/>
  <c r="C82" i="1"/>
  <c r="E82" i="1"/>
  <c r="V82" i="1"/>
  <c r="X82" i="1"/>
  <c r="C83" i="1"/>
  <c r="E83" i="1"/>
  <c r="V83" i="1"/>
  <c r="X83" i="1"/>
  <c r="C84" i="1"/>
  <c r="E84" i="1"/>
  <c r="P84" i="1"/>
  <c r="V84" i="1"/>
  <c r="X84" i="1"/>
  <c r="C85" i="1"/>
  <c r="E85" i="1"/>
  <c r="V85" i="1"/>
  <c r="X85" i="1"/>
  <c r="C86" i="1"/>
  <c r="E86" i="1"/>
  <c r="V86" i="1"/>
  <c r="X86" i="1"/>
  <c r="C87" i="1"/>
  <c r="E87" i="1"/>
  <c r="V87" i="1"/>
  <c r="X87" i="1"/>
  <c r="C88" i="1"/>
  <c r="E88" i="1"/>
  <c r="V88" i="1"/>
  <c r="X88" i="1"/>
  <c r="C89" i="1"/>
  <c r="E89" i="1"/>
  <c r="V89" i="1"/>
  <c r="X89" i="1"/>
  <c r="C90" i="1"/>
  <c r="E90" i="1"/>
  <c r="V90" i="1"/>
  <c r="X90" i="1"/>
  <c r="C91" i="1"/>
  <c r="E91" i="1"/>
  <c r="V91" i="1"/>
  <c r="X91" i="1"/>
  <c r="C92" i="1"/>
  <c r="E92" i="1"/>
  <c r="V92" i="1"/>
  <c r="X92" i="1"/>
  <c r="C93" i="1"/>
  <c r="E93" i="1"/>
  <c r="V93" i="1"/>
  <c r="X93" i="1"/>
  <c r="C94" i="1"/>
  <c r="E94" i="1"/>
  <c r="V94" i="1"/>
  <c r="X94" i="1"/>
  <c r="C95" i="1"/>
  <c r="E95" i="1"/>
  <c r="V95" i="1"/>
  <c r="X95" i="1"/>
  <c r="C96" i="1"/>
  <c r="E96" i="1"/>
  <c r="V96" i="1"/>
  <c r="X96" i="1"/>
  <c r="C97" i="1"/>
  <c r="E97" i="1"/>
  <c r="V97" i="1"/>
  <c r="X97" i="1"/>
  <c r="C98" i="1"/>
  <c r="E98" i="1"/>
  <c r="V98" i="1"/>
  <c r="X98" i="1"/>
  <c r="C99" i="1"/>
  <c r="E99" i="1"/>
  <c r="V99" i="1"/>
  <c r="X99" i="1"/>
  <c r="C100" i="1"/>
  <c r="E100" i="1"/>
  <c r="V100" i="1"/>
  <c r="X100" i="1"/>
  <c r="C101" i="1"/>
  <c r="E101" i="1"/>
  <c r="V101" i="1"/>
  <c r="X101" i="1"/>
  <c r="C102" i="1"/>
  <c r="E102" i="1"/>
  <c r="V102" i="1"/>
  <c r="X102" i="1"/>
  <c r="C103" i="1"/>
  <c r="E103" i="1"/>
  <c r="V103" i="1"/>
  <c r="X103" i="1"/>
  <c r="C104" i="1"/>
  <c r="E104" i="1"/>
  <c r="V104" i="1"/>
  <c r="X104" i="1"/>
  <c r="C105" i="1"/>
  <c r="E105" i="1"/>
  <c r="V105" i="1"/>
  <c r="X105" i="1"/>
  <c r="C106" i="1"/>
  <c r="E106" i="1"/>
  <c r="V106" i="1"/>
  <c r="X106" i="1"/>
  <c r="C107" i="1"/>
  <c r="E107" i="1"/>
  <c r="V107" i="1"/>
  <c r="X107" i="1"/>
  <c r="C108" i="1"/>
  <c r="E108" i="1"/>
  <c r="V108" i="1"/>
  <c r="X108" i="1"/>
  <c r="C109" i="1"/>
  <c r="E109" i="1"/>
  <c r="V109" i="1"/>
  <c r="X109" i="1"/>
  <c r="C110" i="1"/>
  <c r="E110" i="1"/>
  <c r="V110" i="1"/>
  <c r="X110" i="1"/>
  <c r="C111" i="1"/>
  <c r="E111" i="1"/>
  <c r="V111" i="1"/>
  <c r="X111" i="1"/>
  <c r="C112" i="1"/>
  <c r="E112" i="1"/>
  <c r="V112" i="1"/>
  <c r="X112" i="1"/>
  <c r="C113" i="1"/>
  <c r="E113" i="1"/>
  <c r="V113" i="1"/>
  <c r="X113" i="1"/>
  <c r="C114" i="1"/>
  <c r="E114" i="1"/>
  <c r="V114" i="1"/>
  <c r="X114" i="1"/>
  <c r="C115" i="1"/>
  <c r="E115" i="1"/>
  <c r="V115" i="1"/>
  <c r="X115" i="1"/>
  <c r="C116" i="1"/>
  <c r="E116" i="1"/>
  <c r="V116" i="1"/>
  <c r="X116" i="1"/>
  <c r="C117" i="1"/>
  <c r="E117" i="1"/>
  <c r="V117" i="1"/>
  <c r="X117" i="1"/>
  <c r="C118" i="1"/>
  <c r="E118" i="1"/>
  <c r="V118" i="1"/>
  <c r="X118" i="1"/>
  <c r="C119" i="1"/>
  <c r="E119" i="1"/>
  <c r="V119" i="1"/>
  <c r="X119" i="1"/>
  <c r="C120" i="1"/>
  <c r="E120" i="1"/>
  <c r="V120" i="1"/>
  <c r="X120" i="1"/>
  <c r="C121" i="1"/>
  <c r="E121" i="1"/>
  <c r="V121" i="1"/>
  <c r="X121" i="1"/>
  <c r="C122" i="1"/>
  <c r="E122" i="1"/>
  <c r="V122" i="1"/>
  <c r="X122" i="1"/>
  <c r="C123" i="1"/>
  <c r="E123" i="1"/>
  <c r="V123" i="1"/>
  <c r="X123" i="1"/>
  <c r="C124" i="1"/>
  <c r="E124" i="1"/>
  <c r="V124" i="1"/>
  <c r="X124" i="1"/>
  <c r="C125" i="1"/>
  <c r="E125" i="1"/>
  <c r="V125" i="1"/>
  <c r="X125" i="1"/>
  <c r="C126" i="1"/>
  <c r="E126" i="1"/>
  <c r="V126" i="1"/>
  <c r="X126" i="1"/>
  <c r="C127" i="1"/>
  <c r="E127" i="1"/>
  <c r="V127" i="1"/>
  <c r="X127" i="1"/>
  <c r="C128" i="1"/>
  <c r="E128" i="1"/>
  <c r="V128" i="1"/>
  <c r="X128" i="1"/>
  <c r="C129" i="1"/>
  <c r="E129" i="1"/>
  <c r="V129" i="1"/>
  <c r="X129" i="1"/>
  <c r="C130" i="1"/>
  <c r="E130" i="1"/>
  <c r="V130" i="1"/>
  <c r="X130" i="1"/>
  <c r="C131" i="1"/>
  <c r="E131" i="1"/>
  <c r="V131" i="1"/>
  <c r="X131" i="1"/>
  <c r="C132" i="1"/>
  <c r="E132" i="1"/>
  <c r="V132" i="1"/>
  <c r="X132" i="1"/>
  <c r="C133" i="1"/>
  <c r="E133" i="1"/>
  <c r="V133" i="1"/>
  <c r="X133" i="1"/>
  <c r="C134" i="1"/>
  <c r="E134" i="1"/>
  <c r="V134" i="1"/>
  <c r="X134" i="1"/>
  <c r="C135" i="1"/>
  <c r="E135" i="1"/>
  <c r="V135" i="1"/>
  <c r="X135" i="1"/>
  <c r="C136" i="1"/>
  <c r="E136" i="1"/>
  <c r="V136" i="1"/>
  <c r="X136" i="1"/>
  <c r="C137" i="1"/>
  <c r="E137" i="1"/>
  <c r="V137" i="1"/>
  <c r="X137" i="1"/>
  <c r="C138" i="1"/>
  <c r="E138" i="1"/>
  <c r="V138" i="1"/>
  <c r="X138" i="1"/>
  <c r="C139" i="1"/>
  <c r="E139" i="1"/>
  <c r="V139" i="1"/>
  <c r="X139" i="1"/>
  <c r="C140" i="1"/>
  <c r="E140" i="1"/>
  <c r="V140" i="1"/>
  <c r="X140" i="1"/>
  <c r="C141" i="1"/>
  <c r="E141" i="1"/>
  <c r="V141" i="1"/>
  <c r="X141" i="1"/>
  <c r="C142" i="1"/>
  <c r="E142" i="1"/>
  <c r="V142" i="1"/>
  <c r="X142" i="1"/>
  <c r="C143" i="1"/>
  <c r="E143" i="1"/>
  <c r="V143" i="1"/>
  <c r="X143" i="1"/>
  <c r="C144" i="1"/>
  <c r="E144" i="1"/>
  <c r="V144" i="1"/>
  <c r="X144" i="1"/>
  <c r="C145" i="1"/>
  <c r="E145" i="1"/>
  <c r="V145" i="1"/>
  <c r="X145" i="1"/>
  <c r="C146" i="1"/>
  <c r="E146" i="1"/>
  <c r="V146" i="1"/>
  <c r="X146" i="1"/>
  <c r="C147" i="1"/>
  <c r="E147" i="1"/>
  <c r="V147" i="1"/>
  <c r="X147" i="1"/>
  <c r="C148" i="1"/>
  <c r="E148" i="1"/>
  <c r="V148" i="1"/>
  <c r="X148" i="1"/>
  <c r="C149" i="1"/>
  <c r="E149" i="1"/>
  <c r="V149" i="1"/>
  <c r="X149" i="1"/>
  <c r="C150" i="1"/>
  <c r="E150" i="1"/>
  <c r="V150" i="1"/>
  <c r="X150" i="1"/>
  <c r="C151" i="1"/>
  <c r="E151" i="1"/>
  <c r="V151" i="1"/>
  <c r="X151" i="1"/>
  <c r="C152" i="1"/>
  <c r="E152" i="1"/>
  <c r="V152" i="1"/>
  <c r="X152" i="1"/>
  <c r="C153" i="1"/>
  <c r="E153" i="1"/>
  <c r="V153" i="1"/>
  <c r="X153" i="1"/>
  <c r="C154" i="1"/>
  <c r="E154" i="1"/>
  <c r="V154" i="1"/>
  <c r="X154" i="1"/>
  <c r="C155" i="1"/>
  <c r="E155" i="1"/>
  <c r="V155" i="1"/>
  <c r="X155" i="1"/>
  <c r="C156" i="1"/>
  <c r="E156" i="1"/>
  <c r="V156" i="1"/>
  <c r="X156" i="1"/>
  <c r="C157" i="1"/>
  <c r="E157" i="1"/>
  <c r="V157" i="1"/>
  <c r="X157" i="1"/>
  <c r="C158" i="1"/>
  <c r="E158" i="1"/>
  <c r="V158" i="1"/>
  <c r="X158" i="1"/>
  <c r="C159" i="1"/>
  <c r="E159" i="1"/>
  <c r="V159" i="1"/>
  <c r="X159" i="1"/>
  <c r="C160" i="1"/>
  <c r="E160" i="1"/>
  <c r="V160" i="1"/>
  <c r="X160" i="1"/>
  <c r="C161" i="1"/>
  <c r="E161" i="1"/>
  <c r="V161" i="1"/>
  <c r="X161" i="1"/>
  <c r="C162" i="1"/>
  <c r="E162" i="1"/>
  <c r="V162" i="1"/>
  <c r="X162" i="1"/>
  <c r="C163" i="1"/>
  <c r="E163" i="1"/>
  <c r="V163" i="1"/>
  <c r="X163" i="1"/>
  <c r="C164" i="1"/>
  <c r="E164" i="1"/>
  <c r="V164" i="1"/>
  <c r="X164" i="1"/>
  <c r="C165" i="1"/>
  <c r="E165" i="1"/>
  <c r="V165" i="1"/>
  <c r="X165" i="1"/>
  <c r="C166" i="1"/>
  <c r="E166" i="1"/>
  <c r="V166" i="1"/>
  <c r="X166" i="1"/>
  <c r="C167" i="1"/>
  <c r="E167" i="1"/>
  <c r="V167" i="1"/>
  <c r="X167" i="1"/>
  <c r="C168" i="1"/>
  <c r="E168" i="1"/>
  <c r="V168" i="1"/>
  <c r="X168" i="1"/>
  <c r="C169" i="1"/>
  <c r="E169" i="1"/>
  <c r="V169" i="1"/>
  <c r="X169" i="1"/>
  <c r="C170" i="1"/>
  <c r="E170" i="1"/>
  <c r="V170" i="1"/>
  <c r="X170" i="1"/>
  <c r="C171" i="1"/>
  <c r="E171" i="1"/>
  <c r="V171" i="1"/>
  <c r="X171" i="1"/>
  <c r="C172" i="1"/>
  <c r="E172" i="1"/>
  <c r="V172" i="1"/>
  <c r="X172" i="1"/>
  <c r="C173" i="1"/>
  <c r="E173" i="1"/>
  <c r="V173" i="1"/>
  <c r="X173" i="1"/>
  <c r="C174" i="1"/>
  <c r="E174" i="1"/>
  <c r="V174" i="1"/>
  <c r="X174" i="1"/>
  <c r="C175" i="1"/>
  <c r="E175" i="1"/>
  <c r="V175" i="1"/>
  <c r="X175" i="1"/>
  <c r="C176" i="1"/>
  <c r="E176" i="1"/>
  <c r="V176" i="1"/>
  <c r="X176" i="1"/>
  <c r="C177" i="1"/>
  <c r="E177" i="1"/>
  <c r="V177" i="1"/>
  <c r="X177" i="1"/>
  <c r="C178" i="1"/>
  <c r="E178" i="1"/>
  <c r="V178" i="1"/>
  <c r="X178" i="1"/>
  <c r="C179" i="1"/>
  <c r="E179" i="1"/>
  <c r="V179" i="1"/>
  <c r="X179" i="1"/>
  <c r="C180" i="1"/>
  <c r="E180" i="1"/>
  <c r="V180" i="1"/>
  <c r="X180" i="1"/>
  <c r="C181" i="1"/>
  <c r="E181" i="1"/>
  <c r="V181" i="1"/>
  <c r="X181" i="1"/>
  <c r="C182" i="1"/>
  <c r="E182" i="1"/>
  <c r="V182" i="1"/>
  <c r="X182" i="1"/>
  <c r="C183" i="1"/>
  <c r="E183" i="1"/>
  <c r="V183" i="1"/>
  <c r="X183" i="1"/>
  <c r="C184" i="1"/>
  <c r="E184" i="1"/>
  <c r="V184" i="1"/>
  <c r="X184" i="1"/>
  <c r="C185" i="1"/>
  <c r="E185" i="1"/>
  <c r="V185" i="1"/>
  <c r="X185" i="1"/>
  <c r="C186" i="1"/>
  <c r="E186" i="1"/>
  <c r="V186" i="1"/>
  <c r="X186" i="1"/>
  <c r="C187" i="1"/>
  <c r="E187" i="1"/>
  <c r="V187" i="1"/>
  <c r="X187" i="1"/>
  <c r="C188" i="1"/>
  <c r="E188" i="1"/>
  <c r="V188" i="1"/>
  <c r="X188" i="1"/>
  <c r="C189" i="1"/>
  <c r="E189" i="1"/>
  <c r="V189" i="1"/>
  <c r="X189" i="1"/>
  <c r="C190" i="1"/>
  <c r="E190" i="1"/>
  <c r="V190" i="1"/>
  <c r="X190" i="1"/>
  <c r="C191" i="1"/>
  <c r="E191" i="1"/>
  <c r="V191" i="1"/>
  <c r="X191" i="1"/>
  <c r="C192" i="1"/>
  <c r="E192" i="1"/>
  <c r="V192" i="1"/>
  <c r="X192" i="1"/>
  <c r="C193" i="1"/>
  <c r="E193" i="1"/>
  <c r="V193" i="1"/>
  <c r="X193" i="1"/>
  <c r="C194" i="1"/>
  <c r="E194" i="1"/>
  <c r="V194" i="1"/>
  <c r="X194" i="1"/>
  <c r="C195" i="1"/>
  <c r="E195" i="1"/>
  <c r="V195" i="1"/>
  <c r="X195" i="1"/>
  <c r="C196" i="1"/>
  <c r="E196" i="1"/>
  <c r="V196" i="1"/>
  <c r="X196" i="1"/>
  <c r="C197" i="1"/>
  <c r="E197" i="1"/>
  <c r="V197" i="1"/>
  <c r="X197" i="1"/>
  <c r="C198" i="1"/>
  <c r="E198" i="1"/>
  <c r="V198" i="1"/>
  <c r="X198" i="1"/>
  <c r="C199" i="1"/>
  <c r="E199" i="1"/>
  <c r="V199" i="1"/>
  <c r="X199" i="1"/>
  <c r="C200" i="1"/>
  <c r="E200" i="1"/>
  <c r="V200" i="1"/>
  <c r="X200" i="1"/>
  <c r="C201" i="1"/>
  <c r="E201" i="1"/>
  <c r="V201" i="1"/>
  <c r="X201" i="1"/>
  <c r="C202" i="1"/>
  <c r="E202" i="1"/>
  <c r="V202" i="1"/>
  <c r="X202" i="1"/>
  <c r="C203" i="1"/>
  <c r="E203" i="1"/>
  <c r="V203" i="1"/>
  <c r="X203" i="1"/>
  <c r="C204" i="1"/>
  <c r="E204" i="1"/>
  <c r="V204" i="1"/>
  <c r="X204" i="1"/>
  <c r="C205" i="1"/>
  <c r="E205" i="1"/>
  <c r="V205" i="1"/>
  <c r="X205" i="1"/>
  <c r="C206" i="1"/>
  <c r="E206" i="1"/>
  <c r="V206" i="1"/>
  <c r="X206" i="1"/>
  <c r="C207" i="1"/>
  <c r="E207" i="1"/>
  <c r="V207" i="1"/>
  <c r="X207" i="1"/>
  <c r="C208" i="1"/>
  <c r="E208" i="1"/>
  <c r="V208" i="1"/>
  <c r="X208" i="1"/>
  <c r="C209" i="1"/>
  <c r="E209" i="1"/>
  <c r="V209" i="1"/>
  <c r="X209" i="1"/>
  <c r="C210" i="1"/>
  <c r="E210" i="1"/>
  <c r="V210" i="1"/>
  <c r="X210" i="1"/>
  <c r="C211" i="1"/>
  <c r="E211" i="1"/>
  <c r="V211" i="1"/>
  <c r="X211" i="1"/>
  <c r="C212" i="1"/>
  <c r="E212" i="1"/>
  <c r="V212" i="1"/>
  <c r="X212" i="1"/>
  <c r="C213" i="1"/>
  <c r="E213" i="1"/>
  <c r="V213" i="1"/>
  <c r="X213" i="1"/>
  <c r="C214" i="1"/>
  <c r="E214" i="1"/>
  <c r="V214" i="1"/>
  <c r="X214" i="1"/>
  <c r="C215" i="1"/>
  <c r="E215" i="1"/>
  <c r="V215" i="1"/>
  <c r="X215" i="1"/>
  <c r="C216" i="1"/>
  <c r="E216" i="1"/>
  <c r="V216" i="1"/>
  <c r="X216" i="1"/>
  <c r="C217" i="1"/>
  <c r="E217" i="1"/>
  <c r="V217" i="1"/>
  <c r="X217" i="1"/>
  <c r="C218" i="1"/>
  <c r="E218" i="1"/>
  <c r="V218" i="1"/>
  <c r="X218" i="1"/>
  <c r="C219" i="1"/>
  <c r="E219" i="1"/>
  <c r="V219" i="1"/>
  <c r="X219" i="1"/>
  <c r="C220" i="1"/>
  <c r="E220" i="1"/>
  <c r="V220" i="1"/>
  <c r="X220" i="1"/>
  <c r="C221" i="1"/>
  <c r="E221" i="1"/>
  <c r="V221" i="1"/>
  <c r="X221" i="1"/>
  <c r="C222" i="1"/>
  <c r="E222" i="1"/>
  <c r="V222" i="1"/>
  <c r="X222" i="1"/>
  <c r="C223" i="1"/>
  <c r="E223" i="1"/>
  <c r="V223" i="1"/>
  <c r="X223" i="1"/>
  <c r="C224" i="1"/>
  <c r="E224" i="1"/>
  <c r="V224" i="1"/>
  <c r="X224" i="1"/>
  <c r="C225" i="1"/>
  <c r="E225" i="1"/>
  <c r="V225" i="1"/>
  <c r="X225" i="1"/>
  <c r="C226" i="1"/>
  <c r="E226" i="1"/>
  <c r="V226" i="1"/>
  <c r="X226" i="1"/>
  <c r="C227" i="1"/>
  <c r="E227" i="1"/>
  <c r="V227" i="1"/>
  <c r="X227" i="1"/>
  <c r="C228" i="1"/>
  <c r="E228" i="1"/>
  <c r="V228" i="1"/>
  <c r="X228" i="1"/>
  <c r="C229" i="1"/>
  <c r="E229" i="1"/>
  <c r="V229" i="1"/>
  <c r="X229" i="1"/>
  <c r="C230" i="1"/>
  <c r="E230" i="1"/>
  <c r="V230" i="1"/>
  <c r="X230" i="1"/>
  <c r="C231" i="1"/>
  <c r="E231" i="1"/>
  <c r="V231" i="1"/>
  <c r="X231" i="1"/>
  <c r="C232" i="1"/>
  <c r="E232" i="1"/>
  <c r="V232" i="1"/>
  <c r="X232" i="1"/>
  <c r="C233" i="1"/>
  <c r="E233" i="1"/>
  <c r="V233" i="1"/>
  <c r="X233" i="1"/>
  <c r="C234" i="1"/>
  <c r="E234" i="1"/>
  <c r="V234" i="1"/>
  <c r="X234" i="1"/>
  <c r="C235" i="1"/>
  <c r="E235" i="1"/>
  <c r="V235" i="1"/>
  <c r="X235" i="1"/>
  <c r="C236" i="1"/>
  <c r="E236" i="1"/>
  <c r="V236" i="1"/>
  <c r="X236" i="1"/>
  <c r="C237" i="1"/>
  <c r="E237" i="1"/>
  <c r="V237" i="1"/>
  <c r="X237" i="1"/>
  <c r="C238" i="1"/>
  <c r="E238" i="1"/>
  <c r="V238" i="1"/>
  <c r="X238" i="1"/>
  <c r="C239" i="1"/>
  <c r="E239" i="1"/>
  <c r="V239" i="1"/>
  <c r="X239" i="1"/>
  <c r="C240" i="1"/>
  <c r="E240" i="1"/>
  <c r="V240" i="1"/>
  <c r="X240" i="1"/>
  <c r="C241" i="1"/>
  <c r="E241" i="1"/>
  <c r="V241" i="1"/>
  <c r="X241" i="1"/>
  <c r="C242" i="1"/>
  <c r="E242" i="1"/>
  <c r="V242" i="1"/>
  <c r="X242" i="1"/>
  <c r="C243" i="1"/>
  <c r="E243" i="1"/>
  <c r="V243" i="1"/>
  <c r="X243" i="1"/>
  <c r="C244" i="1"/>
  <c r="E244" i="1"/>
  <c r="V244" i="1"/>
  <c r="X244" i="1"/>
  <c r="C245" i="1"/>
  <c r="E245" i="1"/>
  <c r="V245" i="1"/>
  <c r="X245" i="1"/>
  <c r="C246" i="1"/>
  <c r="E246" i="1"/>
  <c r="V246" i="1"/>
  <c r="X246" i="1"/>
  <c r="C247" i="1"/>
  <c r="E247" i="1"/>
  <c r="V247" i="1"/>
  <c r="X247" i="1"/>
  <c r="C248" i="1"/>
  <c r="E248" i="1"/>
  <c r="V248" i="1"/>
  <c r="X248" i="1"/>
  <c r="C249" i="1"/>
  <c r="E249" i="1"/>
  <c r="V249" i="1"/>
  <c r="X249" i="1"/>
  <c r="C250" i="1"/>
  <c r="E250" i="1"/>
  <c r="V250" i="1"/>
  <c r="X250" i="1"/>
  <c r="C251" i="1"/>
  <c r="E251" i="1"/>
  <c r="V251" i="1"/>
  <c r="X251" i="1"/>
  <c r="C252" i="1"/>
  <c r="E252" i="1"/>
  <c r="V252" i="1"/>
  <c r="X252" i="1"/>
  <c r="C253" i="1"/>
  <c r="E253" i="1"/>
  <c r="V253" i="1"/>
  <c r="X253" i="1"/>
  <c r="C254" i="1"/>
  <c r="E254" i="1"/>
  <c r="V254" i="1"/>
  <c r="X254" i="1"/>
  <c r="C255" i="1"/>
  <c r="E255" i="1"/>
  <c r="V255" i="1"/>
  <c r="X255" i="1"/>
  <c r="C256" i="1"/>
  <c r="E256" i="1"/>
  <c r="V256" i="1"/>
  <c r="X256" i="1"/>
  <c r="C257" i="1"/>
  <c r="E257" i="1"/>
  <c r="V257" i="1"/>
  <c r="X257" i="1"/>
  <c r="C258" i="1"/>
  <c r="E258" i="1"/>
  <c r="V258" i="1"/>
  <c r="X258" i="1"/>
  <c r="C259" i="1"/>
  <c r="E259" i="1"/>
  <c r="V259" i="1"/>
  <c r="X259" i="1"/>
  <c r="C260" i="1"/>
  <c r="E260" i="1"/>
  <c r="V260" i="1"/>
  <c r="X260" i="1"/>
  <c r="V265" i="1"/>
  <c r="X265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G37" i="1" s="1"/>
  <c r="C38" i="1"/>
  <c r="E38" i="1"/>
  <c r="G38" i="1" s="1"/>
  <c r="C39" i="1"/>
  <c r="E39" i="1"/>
  <c r="C40" i="1"/>
  <c r="E40" i="1"/>
  <c r="G40" i="1" s="1"/>
  <c r="C41" i="1"/>
  <c r="E41" i="1"/>
  <c r="G41" i="1" s="1"/>
  <c r="C42" i="1"/>
  <c r="E42" i="1"/>
  <c r="G42" i="1" s="1"/>
  <c r="C43" i="1"/>
  <c r="E43" i="1"/>
  <c r="P88" i="1" l="1"/>
  <c r="P81" i="1"/>
  <c r="P87" i="1"/>
  <c r="P97" i="1"/>
  <c r="P86" i="1"/>
  <c r="P99" i="1"/>
  <c r="P102" i="1"/>
  <c r="P100" i="1"/>
  <c r="P82" i="1"/>
  <c r="P91" i="1"/>
  <c r="P101" i="1"/>
  <c r="P95" i="1"/>
  <c r="P92" i="1"/>
  <c r="P78" i="1"/>
  <c r="P80" i="1"/>
  <c r="P93" i="1"/>
  <c r="P85" i="1"/>
  <c r="P79" i="1"/>
  <c r="P98" i="1"/>
  <c r="P83" i="1"/>
  <c r="C265" i="1"/>
  <c r="E265" i="1"/>
  <c r="AI102" i="1"/>
  <c r="P90" i="1"/>
  <c r="P96" i="1"/>
  <c r="G77" i="1"/>
  <c r="X1113" i="1" l="1"/>
  <c r="V1113" i="1"/>
  <c r="X1112" i="1"/>
  <c r="V1112" i="1"/>
  <c r="X1111" i="1"/>
  <c r="V1111" i="1"/>
  <c r="X1110" i="1"/>
  <c r="V1110" i="1"/>
  <c r="X1109" i="1"/>
  <c r="V1109" i="1"/>
  <c r="X1108" i="1"/>
  <c r="V1108" i="1"/>
  <c r="X1107" i="1"/>
  <c r="V1107" i="1"/>
  <c r="X1106" i="1"/>
  <c r="V1106" i="1"/>
  <c r="X1105" i="1"/>
  <c r="V1105" i="1"/>
  <c r="X1104" i="1"/>
  <c r="V1104" i="1"/>
  <c r="X1103" i="1"/>
  <c r="V1103" i="1"/>
  <c r="X1102" i="1"/>
  <c r="V1102" i="1"/>
  <c r="X1101" i="1"/>
  <c r="V1101" i="1"/>
  <c r="X1100" i="1"/>
  <c r="V1100" i="1"/>
  <c r="X1099" i="1"/>
  <c r="V1099" i="1"/>
  <c r="X1098" i="1"/>
  <c r="V1098" i="1"/>
  <c r="X1097" i="1"/>
  <c r="V1097" i="1"/>
  <c r="X1096" i="1"/>
  <c r="V1096" i="1"/>
  <c r="X1095" i="1"/>
  <c r="V1095" i="1"/>
  <c r="X1094" i="1"/>
  <c r="V1094" i="1"/>
  <c r="X1093" i="1"/>
  <c r="V1093" i="1"/>
  <c r="X1092" i="1"/>
  <c r="V1092" i="1"/>
  <c r="X1091" i="1"/>
  <c r="V1091" i="1"/>
  <c r="X1090" i="1"/>
  <c r="V1090" i="1"/>
  <c r="X1089" i="1"/>
  <c r="V1089" i="1"/>
  <c r="X1088" i="1"/>
  <c r="V1088" i="1"/>
  <c r="X1087" i="1"/>
  <c r="V1087" i="1"/>
  <c r="X1086" i="1"/>
  <c r="V1086" i="1"/>
  <c r="X1085" i="1"/>
  <c r="V1085" i="1"/>
  <c r="X1084" i="1"/>
  <c r="V1084" i="1"/>
  <c r="X1083" i="1"/>
  <c r="V1083" i="1"/>
  <c r="X1082" i="1"/>
  <c r="V1082" i="1"/>
  <c r="X1081" i="1"/>
  <c r="V1081" i="1"/>
  <c r="X1080" i="1"/>
  <c r="V1080" i="1"/>
  <c r="X1079" i="1"/>
  <c r="V1079" i="1"/>
  <c r="X1078" i="1"/>
  <c r="V1078" i="1"/>
  <c r="X1077" i="1"/>
  <c r="V1077" i="1"/>
  <c r="X1076" i="1"/>
  <c r="V1076" i="1"/>
  <c r="X1075" i="1"/>
  <c r="V1075" i="1"/>
  <c r="X1074" i="1"/>
  <c r="V1074" i="1"/>
  <c r="X1073" i="1"/>
  <c r="V1073" i="1"/>
  <c r="X1072" i="1"/>
  <c r="V1072" i="1"/>
  <c r="X1071" i="1"/>
  <c r="V1071" i="1"/>
  <c r="X1070" i="1"/>
  <c r="V1070" i="1"/>
  <c r="X1069" i="1"/>
  <c r="V1069" i="1"/>
  <c r="X1068" i="1"/>
  <c r="V1068" i="1"/>
  <c r="X1067" i="1"/>
  <c r="V1067" i="1"/>
  <c r="X1066" i="1"/>
  <c r="V1066" i="1"/>
  <c r="X1065" i="1"/>
  <c r="V1065" i="1"/>
  <c r="X1064" i="1"/>
  <c r="V1064" i="1"/>
  <c r="X1063" i="1"/>
  <c r="V1063" i="1"/>
  <c r="X1062" i="1"/>
  <c r="V1062" i="1"/>
  <c r="Z1061" i="1"/>
  <c r="Y1061" i="1"/>
  <c r="X1061" i="1"/>
  <c r="V1061" i="1"/>
  <c r="X1060" i="1"/>
  <c r="V1060" i="1"/>
  <c r="X1059" i="1"/>
  <c r="V1059" i="1"/>
  <c r="X1058" i="1"/>
  <c r="V1058" i="1"/>
  <c r="X1057" i="1"/>
  <c r="V1057" i="1"/>
  <c r="X1056" i="1"/>
  <c r="V1056" i="1"/>
  <c r="X1055" i="1"/>
  <c r="V1055" i="1"/>
  <c r="X1054" i="1"/>
  <c r="V1054" i="1"/>
  <c r="X1053" i="1"/>
  <c r="V1053" i="1"/>
  <c r="X1052" i="1"/>
  <c r="V1052" i="1"/>
  <c r="X1051" i="1"/>
  <c r="V1051" i="1"/>
  <c r="X1050" i="1"/>
  <c r="V1050" i="1"/>
  <c r="X1049" i="1"/>
  <c r="V1049" i="1"/>
  <c r="X1048" i="1"/>
  <c r="V1048" i="1"/>
  <c r="X1047" i="1"/>
  <c r="V1047" i="1"/>
  <c r="X1046" i="1"/>
  <c r="V1046" i="1"/>
  <c r="X1045" i="1"/>
  <c r="V1045" i="1"/>
  <c r="X1044" i="1"/>
  <c r="V1044" i="1"/>
  <c r="X1043" i="1"/>
  <c r="V1043" i="1"/>
  <c r="X1042" i="1"/>
  <c r="V1042" i="1"/>
  <c r="X1041" i="1"/>
  <c r="V1041" i="1"/>
  <c r="X1040" i="1"/>
  <c r="V1040" i="1"/>
  <c r="X1039" i="1"/>
  <c r="V1039" i="1"/>
  <c r="X1038" i="1"/>
  <c r="V1038" i="1"/>
  <c r="X1037" i="1"/>
  <c r="V1037" i="1"/>
  <c r="X1036" i="1"/>
  <c r="V1036" i="1"/>
  <c r="X1035" i="1"/>
  <c r="V1035" i="1"/>
  <c r="X1034" i="1"/>
  <c r="V1034" i="1"/>
  <c r="X1033" i="1"/>
  <c r="V1033" i="1"/>
  <c r="X1032" i="1"/>
  <c r="V1032" i="1"/>
  <c r="X1031" i="1"/>
  <c r="V1031" i="1"/>
  <c r="X1030" i="1"/>
  <c r="V1030" i="1"/>
  <c r="X1029" i="1"/>
  <c r="V1029" i="1"/>
  <c r="X1028" i="1"/>
  <c r="V1028" i="1"/>
  <c r="X1027" i="1"/>
  <c r="V1027" i="1"/>
  <c r="X1026" i="1"/>
  <c r="V1026" i="1"/>
  <c r="X1025" i="1"/>
  <c r="V1025" i="1"/>
  <c r="X1024" i="1"/>
  <c r="V1024" i="1"/>
  <c r="X1023" i="1"/>
  <c r="V1023" i="1"/>
  <c r="X1022" i="1"/>
  <c r="V1022" i="1"/>
  <c r="X1021" i="1"/>
  <c r="V1021" i="1"/>
  <c r="X1020" i="1"/>
  <c r="V1020" i="1"/>
  <c r="X1019" i="1"/>
  <c r="V1019" i="1"/>
  <c r="X1018" i="1"/>
  <c r="V1018" i="1"/>
  <c r="X1017" i="1"/>
  <c r="V1017" i="1"/>
  <c r="X1016" i="1"/>
  <c r="V1016" i="1"/>
  <c r="X1015" i="1"/>
  <c r="V1015" i="1"/>
  <c r="X1014" i="1"/>
  <c r="V1014" i="1"/>
  <c r="X1013" i="1"/>
  <c r="V1013" i="1"/>
  <c r="X1012" i="1"/>
  <c r="V1012" i="1"/>
  <c r="X1011" i="1"/>
  <c r="V1011" i="1"/>
  <c r="X1010" i="1"/>
  <c r="V1010" i="1"/>
  <c r="X1009" i="1"/>
  <c r="V1009" i="1"/>
  <c r="X1008" i="1"/>
  <c r="V1008" i="1"/>
  <c r="X1007" i="1"/>
  <c r="V1007" i="1"/>
  <c r="X1006" i="1"/>
  <c r="V1006" i="1"/>
  <c r="X1005" i="1"/>
  <c r="V1005" i="1"/>
  <c r="X1004" i="1"/>
  <c r="V1004" i="1"/>
  <c r="X1003" i="1"/>
  <c r="V1003" i="1"/>
  <c r="X1002" i="1"/>
  <c r="V1002" i="1"/>
  <c r="X1001" i="1"/>
  <c r="V1001" i="1"/>
  <c r="X1000" i="1"/>
  <c r="V1000" i="1"/>
  <c r="X999" i="1"/>
  <c r="V999" i="1"/>
  <c r="X998" i="1"/>
  <c r="V998" i="1"/>
  <c r="X997" i="1"/>
  <c r="V997" i="1"/>
  <c r="X996" i="1"/>
  <c r="V996" i="1"/>
  <c r="X995" i="1"/>
  <c r="V995" i="1"/>
  <c r="X994" i="1"/>
  <c r="V994" i="1"/>
  <c r="X993" i="1"/>
  <c r="V993" i="1"/>
  <c r="X992" i="1"/>
  <c r="V992" i="1"/>
  <c r="X991" i="1"/>
  <c r="V991" i="1"/>
  <c r="X990" i="1"/>
  <c r="V990" i="1"/>
  <c r="X989" i="1"/>
  <c r="V989" i="1"/>
  <c r="X988" i="1"/>
  <c r="V988" i="1"/>
  <c r="X987" i="1"/>
  <c r="V987" i="1"/>
  <c r="X986" i="1"/>
  <c r="V986" i="1"/>
  <c r="X985" i="1"/>
  <c r="V985" i="1"/>
  <c r="X984" i="1"/>
  <c r="V984" i="1"/>
  <c r="X983" i="1"/>
  <c r="V983" i="1"/>
  <c r="X982" i="1"/>
  <c r="V982" i="1"/>
  <c r="X981" i="1"/>
  <c r="V981" i="1"/>
  <c r="X980" i="1"/>
  <c r="V980" i="1"/>
  <c r="X979" i="1"/>
  <c r="V979" i="1"/>
  <c r="X978" i="1"/>
  <c r="V978" i="1"/>
  <c r="X977" i="1"/>
  <c r="V977" i="1"/>
  <c r="X976" i="1"/>
  <c r="V976" i="1"/>
  <c r="X975" i="1"/>
  <c r="V975" i="1"/>
  <c r="X974" i="1"/>
  <c r="V974" i="1"/>
  <c r="X973" i="1"/>
  <c r="V973" i="1"/>
  <c r="X972" i="1"/>
  <c r="V972" i="1"/>
  <c r="X971" i="1"/>
  <c r="V971" i="1"/>
  <c r="X970" i="1"/>
  <c r="V970" i="1"/>
  <c r="X969" i="1"/>
  <c r="V969" i="1"/>
  <c r="X968" i="1"/>
  <c r="V968" i="1"/>
  <c r="X967" i="1"/>
  <c r="V967" i="1"/>
  <c r="X966" i="1"/>
  <c r="V966" i="1"/>
  <c r="X965" i="1"/>
  <c r="V965" i="1"/>
  <c r="X964" i="1"/>
  <c r="V964" i="1"/>
  <c r="X963" i="1"/>
  <c r="V963" i="1"/>
  <c r="X962" i="1"/>
  <c r="V962" i="1"/>
  <c r="X961" i="1"/>
  <c r="V961" i="1"/>
  <c r="X960" i="1"/>
  <c r="V960" i="1"/>
  <c r="X959" i="1"/>
  <c r="V959" i="1"/>
  <c r="X958" i="1"/>
  <c r="V958" i="1"/>
  <c r="X957" i="1"/>
  <c r="V957" i="1"/>
  <c r="X956" i="1"/>
  <c r="V956" i="1"/>
  <c r="X955" i="1"/>
  <c r="V955" i="1"/>
  <c r="X954" i="1"/>
  <c r="V954" i="1"/>
  <c r="X953" i="1"/>
  <c r="V953" i="1"/>
  <c r="X952" i="1"/>
  <c r="V952" i="1"/>
  <c r="X951" i="1"/>
  <c r="V951" i="1"/>
  <c r="X950" i="1"/>
  <c r="V950" i="1"/>
  <c r="X949" i="1"/>
  <c r="V949" i="1"/>
  <c r="X948" i="1"/>
  <c r="V948" i="1"/>
  <c r="X947" i="1"/>
  <c r="V947" i="1"/>
  <c r="X946" i="1"/>
  <c r="V946" i="1"/>
  <c r="X945" i="1"/>
  <c r="V945" i="1"/>
  <c r="X944" i="1"/>
  <c r="V944" i="1"/>
  <c r="X943" i="1"/>
  <c r="V943" i="1"/>
  <c r="X942" i="1"/>
  <c r="V942" i="1"/>
  <c r="X941" i="1"/>
  <c r="V941" i="1"/>
  <c r="X940" i="1"/>
  <c r="V940" i="1"/>
  <c r="X939" i="1"/>
  <c r="V939" i="1"/>
  <c r="X938" i="1"/>
  <c r="V938" i="1"/>
  <c r="X937" i="1"/>
  <c r="V937" i="1"/>
  <c r="X936" i="1"/>
  <c r="V936" i="1"/>
  <c r="X935" i="1"/>
  <c r="V935" i="1"/>
  <c r="X934" i="1"/>
  <c r="V934" i="1"/>
  <c r="X933" i="1"/>
  <c r="V933" i="1"/>
  <c r="X932" i="1"/>
  <c r="V932" i="1"/>
  <c r="X931" i="1"/>
  <c r="V931" i="1"/>
  <c r="X930" i="1"/>
  <c r="V930" i="1"/>
  <c r="X929" i="1"/>
  <c r="V929" i="1"/>
  <c r="X928" i="1"/>
  <c r="V928" i="1"/>
  <c r="X927" i="1"/>
  <c r="V927" i="1"/>
  <c r="X926" i="1"/>
  <c r="V926" i="1"/>
  <c r="X925" i="1"/>
  <c r="V925" i="1"/>
  <c r="X924" i="1"/>
  <c r="V924" i="1"/>
  <c r="X923" i="1"/>
  <c r="V923" i="1"/>
  <c r="X922" i="1"/>
  <c r="V922" i="1"/>
  <c r="X921" i="1"/>
  <c r="V921" i="1"/>
  <c r="X920" i="1"/>
  <c r="V920" i="1"/>
  <c r="X919" i="1"/>
  <c r="V919" i="1"/>
  <c r="X918" i="1"/>
  <c r="V918" i="1"/>
  <c r="X917" i="1"/>
  <c r="V917" i="1"/>
  <c r="X916" i="1"/>
  <c r="V916" i="1"/>
  <c r="X915" i="1"/>
  <c r="V915" i="1"/>
  <c r="X914" i="1"/>
  <c r="V914" i="1"/>
  <c r="X913" i="1"/>
  <c r="V913" i="1"/>
  <c r="X912" i="1"/>
  <c r="V912" i="1"/>
  <c r="X911" i="1"/>
  <c r="V911" i="1"/>
  <c r="X910" i="1"/>
  <c r="V910" i="1"/>
  <c r="X909" i="1"/>
  <c r="V909" i="1"/>
  <c r="X908" i="1"/>
  <c r="V908" i="1"/>
  <c r="X907" i="1"/>
  <c r="V907" i="1"/>
  <c r="X906" i="1"/>
  <c r="V906" i="1"/>
  <c r="X905" i="1"/>
  <c r="V905" i="1"/>
  <c r="X904" i="1"/>
  <c r="V904" i="1"/>
  <c r="X903" i="1"/>
  <c r="V903" i="1"/>
  <c r="X902" i="1"/>
  <c r="V902" i="1"/>
  <c r="X901" i="1"/>
  <c r="V901" i="1"/>
  <c r="X900" i="1"/>
  <c r="V900" i="1"/>
  <c r="X899" i="1"/>
  <c r="V899" i="1"/>
  <c r="X898" i="1"/>
  <c r="V898" i="1"/>
  <c r="X897" i="1"/>
  <c r="V897" i="1"/>
  <c r="X896" i="1"/>
  <c r="V896" i="1"/>
  <c r="X895" i="1"/>
  <c r="V895" i="1"/>
  <c r="X894" i="1"/>
  <c r="V894" i="1"/>
  <c r="X893" i="1"/>
  <c r="V893" i="1"/>
  <c r="X892" i="1"/>
  <c r="V892" i="1"/>
  <c r="X891" i="1"/>
  <c r="V891" i="1"/>
  <c r="X890" i="1"/>
  <c r="V890" i="1"/>
  <c r="X889" i="1"/>
  <c r="V889" i="1"/>
  <c r="X888" i="1"/>
  <c r="V888" i="1"/>
  <c r="X887" i="1"/>
  <c r="V887" i="1"/>
  <c r="X886" i="1"/>
  <c r="V886" i="1"/>
  <c r="X885" i="1"/>
  <c r="V885" i="1"/>
  <c r="X884" i="1"/>
  <c r="V884" i="1"/>
  <c r="X883" i="1"/>
  <c r="V883" i="1"/>
  <c r="X882" i="1"/>
  <c r="V882" i="1"/>
  <c r="X881" i="1"/>
  <c r="V881" i="1"/>
  <c r="X880" i="1"/>
  <c r="V880" i="1"/>
  <c r="X879" i="1"/>
  <c r="V879" i="1"/>
  <c r="X878" i="1"/>
  <c r="V878" i="1"/>
  <c r="X877" i="1"/>
  <c r="V877" i="1"/>
  <c r="X876" i="1"/>
  <c r="V876" i="1"/>
  <c r="X875" i="1"/>
  <c r="V875" i="1"/>
  <c r="X874" i="1"/>
  <c r="V874" i="1"/>
  <c r="X873" i="1"/>
  <c r="V873" i="1"/>
  <c r="X872" i="1"/>
  <c r="V872" i="1"/>
  <c r="X871" i="1"/>
  <c r="V871" i="1"/>
  <c r="X870" i="1"/>
  <c r="V870" i="1"/>
  <c r="X869" i="1"/>
  <c r="V869" i="1"/>
  <c r="X868" i="1"/>
  <c r="V868" i="1"/>
  <c r="X867" i="1"/>
  <c r="V867" i="1"/>
  <c r="X866" i="1"/>
  <c r="V866" i="1"/>
  <c r="X865" i="1"/>
  <c r="V865" i="1"/>
  <c r="X864" i="1"/>
  <c r="V864" i="1"/>
  <c r="X863" i="1"/>
  <c r="V863" i="1"/>
  <c r="X862" i="1"/>
  <c r="V862" i="1"/>
  <c r="X861" i="1"/>
  <c r="V861" i="1"/>
  <c r="X860" i="1"/>
  <c r="V860" i="1"/>
  <c r="X859" i="1"/>
  <c r="V859" i="1"/>
  <c r="X858" i="1"/>
  <c r="V858" i="1"/>
  <c r="X857" i="1"/>
  <c r="V857" i="1"/>
  <c r="X856" i="1"/>
  <c r="V856" i="1"/>
  <c r="X855" i="1"/>
  <c r="V855" i="1"/>
  <c r="X854" i="1"/>
  <c r="V854" i="1"/>
  <c r="X853" i="1"/>
  <c r="V853" i="1"/>
  <c r="X852" i="1"/>
  <c r="V852" i="1"/>
  <c r="X851" i="1"/>
  <c r="V851" i="1"/>
  <c r="X850" i="1"/>
  <c r="V850" i="1"/>
  <c r="X849" i="1"/>
  <c r="V849" i="1"/>
  <c r="X848" i="1"/>
  <c r="V848" i="1"/>
  <c r="X847" i="1"/>
  <c r="V847" i="1"/>
  <c r="X846" i="1"/>
  <c r="V846" i="1"/>
  <c r="X845" i="1"/>
  <c r="V845" i="1"/>
  <c r="X844" i="1"/>
  <c r="V844" i="1"/>
  <c r="X843" i="1"/>
  <c r="V843" i="1"/>
  <c r="X842" i="1"/>
  <c r="V842" i="1"/>
  <c r="X841" i="1"/>
  <c r="V841" i="1"/>
  <c r="X840" i="1"/>
  <c r="V840" i="1"/>
  <c r="X839" i="1"/>
  <c r="V839" i="1"/>
  <c r="X838" i="1"/>
  <c r="V838" i="1"/>
  <c r="X837" i="1"/>
  <c r="V837" i="1"/>
  <c r="X836" i="1"/>
  <c r="V836" i="1"/>
  <c r="X835" i="1"/>
  <c r="V835" i="1"/>
  <c r="X834" i="1"/>
  <c r="V834" i="1"/>
  <c r="X833" i="1"/>
  <c r="V833" i="1"/>
  <c r="X832" i="1"/>
  <c r="V832" i="1"/>
  <c r="X831" i="1"/>
  <c r="V831" i="1"/>
  <c r="X830" i="1"/>
  <c r="V830" i="1"/>
  <c r="X829" i="1"/>
  <c r="V829" i="1"/>
  <c r="X828" i="1"/>
  <c r="V828" i="1"/>
  <c r="X827" i="1"/>
  <c r="V827" i="1"/>
  <c r="X826" i="1"/>
  <c r="V826" i="1"/>
  <c r="X825" i="1"/>
  <c r="V825" i="1"/>
  <c r="X824" i="1"/>
  <c r="V824" i="1"/>
  <c r="X823" i="1"/>
  <c r="V823" i="1"/>
  <c r="X822" i="1"/>
  <c r="V822" i="1"/>
  <c r="X821" i="1"/>
  <c r="V821" i="1"/>
  <c r="X820" i="1"/>
  <c r="V820" i="1"/>
  <c r="X819" i="1"/>
  <c r="V819" i="1"/>
  <c r="X818" i="1"/>
  <c r="V818" i="1"/>
  <c r="X817" i="1"/>
  <c r="V817" i="1"/>
  <c r="X816" i="1"/>
  <c r="V816" i="1"/>
  <c r="X815" i="1"/>
  <c r="V815" i="1"/>
  <c r="X814" i="1"/>
  <c r="V814" i="1"/>
  <c r="X813" i="1"/>
  <c r="V813" i="1"/>
  <c r="X812" i="1"/>
  <c r="V812" i="1"/>
  <c r="X811" i="1"/>
  <c r="V811" i="1"/>
  <c r="X810" i="1"/>
  <c r="V810" i="1"/>
  <c r="X809" i="1"/>
  <c r="V809" i="1"/>
  <c r="X808" i="1"/>
  <c r="V808" i="1"/>
  <c r="X807" i="1"/>
  <c r="V807" i="1"/>
  <c r="X806" i="1"/>
  <c r="V806" i="1"/>
  <c r="X805" i="1"/>
  <c r="V805" i="1"/>
  <c r="X804" i="1"/>
  <c r="V804" i="1"/>
  <c r="X803" i="1"/>
  <c r="V803" i="1"/>
  <c r="X802" i="1"/>
  <c r="V802" i="1"/>
  <c r="X801" i="1"/>
  <c r="V801" i="1"/>
  <c r="X800" i="1"/>
  <c r="V800" i="1"/>
  <c r="X799" i="1"/>
  <c r="V799" i="1"/>
  <c r="X798" i="1"/>
  <c r="V798" i="1"/>
  <c r="X797" i="1"/>
  <c r="V797" i="1"/>
  <c r="X796" i="1"/>
  <c r="V796" i="1"/>
  <c r="X795" i="1"/>
  <c r="V795" i="1"/>
  <c r="X794" i="1"/>
  <c r="V794" i="1"/>
  <c r="X793" i="1"/>
  <c r="V793" i="1"/>
  <c r="X792" i="1"/>
  <c r="V792" i="1"/>
  <c r="X791" i="1"/>
  <c r="V791" i="1"/>
  <c r="X790" i="1"/>
  <c r="V790" i="1"/>
  <c r="X789" i="1"/>
  <c r="V789" i="1"/>
  <c r="X788" i="1"/>
  <c r="V788" i="1"/>
  <c r="X787" i="1"/>
  <c r="V787" i="1"/>
  <c r="X786" i="1"/>
  <c r="V786" i="1"/>
  <c r="X785" i="1"/>
  <c r="V785" i="1"/>
  <c r="X784" i="1"/>
  <c r="V784" i="1"/>
  <c r="X783" i="1"/>
  <c r="V783" i="1"/>
  <c r="X782" i="1"/>
  <c r="V782" i="1"/>
  <c r="X781" i="1"/>
  <c r="V781" i="1"/>
  <c r="X780" i="1"/>
  <c r="V780" i="1"/>
  <c r="X779" i="1"/>
  <c r="V779" i="1"/>
  <c r="X778" i="1"/>
  <c r="V778" i="1"/>
  <c r="X777" i="1"/>
  <c r="V777" i="1"/>
  <c r="X776" i="1"/>
  <c r="V776" i="1"/>
  <c r="X775" i="1"/>
  <c r="V775" i="1"/>
  <c r="X774" i="1"/>
  <c r="V774" i="1"/>
  <c r="X773" i="1"/>
  <c r="V773" i="1"/>
  <c r="X772" i="1"/>
  <c r="V772" i="1"/>
  <c r="X771" i="1"/>
  <c r="V771" i="1"/>
  <c r="X770" i="1"/>
  <c r="V770" i="1"/>
  <c r="X769" i="1"/>
  <c r="V769" i="1"/>
  <c r="X768" i="1"/>
  <c r="V768" i="1"/>
  <c r="X767" i="1"/>
  <c r="V767" i="1"/>
  <c r="X766" i="1"/>
  <c r="V766" i="1"/>
  <c r="X765" i="1"/>
  <c r="V765" i="1"/>
  <c r="X764" i="1"/>
  <c r="V764" i="1"/>
  <c r="X763" i="1"/>
  <c r="V763" i="1"/>
  <c r="X762" i="1"/>
  <c r="V762" i="1"/>
  <c r="X761" i="1"/>
  <c r="V761" i="1"/>
  <c r="X760" i="1"/>
  <c r="V760" i="1"/>
  <c r="X759" i="1"/>
  <c r="V759" i="1"/>
  <c r="X758" i="1"/>
  <c r="V758" i="1"/>
  <c r="X757" i="1"/>
  <c r="V757" i="1"/>
  <c r="X756" i="1"/>
  <c r="V756" i="1"/>
  <c r="X755" i="1"/>
  <c r="V755" i="1"/>
  <c r="X754" i="1"/>
  <c r="V754" i="1"/>
  <c r="X753" i="1"/>
  <c r="V753" i="1"/>
  <c r="X752" i="1"/>
  <c r="V752" i="1"/>
  <c r="X751" i="1"/>
  <c r="V751" i="1"/>
  <c r="X750" i="1"/>
  <c r="V750" i="1"/>
  <c r="X749" i="1"/>
  <c r="V749" i="1"/>
  <c r="X748" i="1"/>
  <c r="V748" i="1"/>
  <c r="X747" i="1"/>
  <c r="V747" i="1"/>
  <c r="X746" i="1"/>
  <c r="V746" i="1"/>
  <c r="X745" i="1"/>
  <c r="V745" i="1"/>
  <c r="X744" i="1"/>
  <c r="V744" i="1"/>
  <c r="X743" i="1"/>
  <c r="V743" i="1"/>
  <c r="X742" i="1"/>
  <c r="V742" i="1"/>
  <c r="X741" i="1"/>
  <c r="V741" i="1"/>
  <c r="X740" i="1"/>
  <c r="V740" i="1"/>
  <c r="X739" i="1"/>
  <c r="V739" i="1"/>
  <c r="X738" i="1"/>
  <c r="V738" i="1"/>
  <c r="X737" i="1"/>
  <c r="V737" i="1"/>
  <c r="X736" i="1"/>
  <c r="V736" i="1"/>
  <c r="X735" i="1"/>
  <c r="V735" i="1"/>
  <c r="X734" i="1"/>
  <c r="V734" i="1"/>
  <c r="X733" i="1"/>
  <c r="V733" i="1"/>
  <c r="X732" i="1"/>
  <c r="V732" i="1"/>
  <c r="X731" i="1"/>
  <c r="V731" i="1"/>
  <c r="X730" i="1"/>
  <c r="V730" i="1"/>
  <c r="X729" i="1"/>
  <c r="V729" i="1"/>
  <c r="X728" i="1"/>
  <c r="V728" i="1"/>
  <c r="X727" i="1"/>
  <c r="V727" i="1"/>
  <c r="X726" i="1"/>
  <c r="V726" i="1"/>
  <c r="X725" i="1"/>
  <c r="V725" i="1"/>
  <c r="X724" i="1"/>
  <c r="V724" i="1"/>
  <c r="X723" i="1"/>
  <c r="V723" i="1"/>
  <c r="X722" i="1"/>
  <c r="V722" i="1"/>
  <c r="X721" i="1"/>
  <c r="V721" i="1"/>
  <c r="X720" i="1"/>
  <c r="V720" i="1"/>
  <c r="X719" i="1"/>
  <c r="V719" i="1"/>
  <c r="X718" i="1"/>
  <c r="V718" i="1"/>
  <c r="X717" i="1"/>
  <c r="V717" i="1"/>
  <c r="X716" i="1"/>
  <c r="V716" i="1"/>
  <c r="X715" i="1"/>
  <c r="V715" i="1"/>
  <c r="X714" i="1"/>
  <c r="V714" i="1"/>
  <c r="X713" i="1"/>
  <c r="V713" i="1"/>
  <c r="X712" i="1"/>
  <c r="V712" i="1"/>
  <c r="X711" i="1"/>
  <c r="V711" i="1"/>
  <c r="X710" i="1"/>
  <c r="V710" i="1"/>
  <c r="X709" i="1"/>
  <c r="V709" i="1"/>
  <c r="X708" i="1"/>
  <c r="V708" i="1"/>
  <c r="X707" i="1"/>
  <c r="V707" i="1"/>
  <c r="X706" i="1"/>
  <c r="V706" i="1"/>
  <c r="X705" i="1"/>
  <c r="V705" i="1"/>
  <c r="X704" i="1"/>
  <c r="V704" i="1"/>
  <c r="X703" i="1"/>
  <c r="V703" i="1"/>
  <c r="X702" i="1"/>
  <c r="V702" i="1"/>
  <c r="X701" i="1"/>
  <c r="V701" i="1"/>
  <c r="X700" i="1"/>
  <c r="V700" i="1"/>
  <c r="X699" i="1"/>
  <c r="V699" i="1"/>
  <c r="X698" i="1"/>
  <c r="V698" i="1"/>
  <c r="X697" i="1"/>
  <c r="V697" i="1"/>
  <c r="X696" i="1"/>
  <c r="V696" i="1"/>
  <c r="X695" i="1"/>
  <c r="V695" i="1"/>
  <c r="X694" i="1"/>
  <c r="V694" i="1"/>
  <c r="X693" i="1"/>
  <c r="V693" i="1"/>
  <c r="X692" i="1"/>
  <c r="V692" i="1"/>
  <c r="X691" i="1"/>
  <c r="V691" i="1"/>
  <c r="X690" i="1"/>
  <c r="V690" i="1"/>
  <c r="X689" i="1"/>
  <c r="V689" i="1"/>
  <c r="X688" i="1"/>
  <c r="V688" i="1"/>
  <c r="X687" i="1"/>
  <c r="V687" i="1"/>
  <c r="X686" i="1"/>
  <c r="V686" i="1"/>
  <c r="X685" i="1"/>
  <c r="V685" i="1"/>
  <c r="X684" i="1"/>
  <c r="V684" i="1"/>
  <c r="X683" i="1"/>
  <c r="V683" i="1"/>
  <c r="X682" i="1"/>
  <c r="V682" i="1"/>
  <c r="X681" i="1"/>
  <c r="V681" i="1"/>
  <c r="X680" i="1"/>
  <c r="V680" i="1"/>
  <c r="X679" i="1"/>
  <c r="V679" i="1"/>
  <c r="X678" i="1"/>
  <c r="V678" i="1"/>
  <c r="X677" i="1"/>
  <c r="V677" i="1"/>
  <c r="X676" i="1"/>
  <c r="V676" i="1"/>
  <c r="X675" i="1"/>
  <c r="V675" i="1"/>
  <c r="X674" i="1"/>
  <c r="V674" i="1"/>
  <c r="X673" i="1"/>
  <c r="V673" i="1"/>
  <c r="X672" i="1"/>
  <c r="V672" i="1"/>
  <c r="X671" i="1"/>
  <c r="V671" i="1"/>
  <c r="X670" i="1"/>
  <c r="V670" i="1"/>
  <c r="X669" i="1"/>
  <c r="V669" i="1"/>
  <c r="X668" i="1"/>
  <c r="V668" i="1"/>
  <c r="X667" i="1"/>
  <c r="V667" i="1"/>
  <c r="X666" i="1"/>
  <c r="V666" i="1"/>
  <c r="X665" i="1"/>
  <c r="V665" i="1"/>
  <c r="X664" i="1"/>
  <c r="V664" i="1"/>
  <c r="X663" i="1"/>
  <c r="V663" i="1"/>
  <c r="X662" i="1"/>
  <c r="V662" i="1"/>
  <c r="X661" i="1"/>
  <c r="V661" i="1"/>
  <c r="X660" i="1"/>
  <c r="V660" i="1"/>
  <c r="X659" i="1"/>
  <c r="V659" i="1"/>
  <c r="X658" i="1"/>
  <c r="V658" i="1"/>
  <c r="X657" i="1"/>
  <c r="V657" i="1"/>
  <c r="X656" i="1"/>
  <c r="V656" i="1"/>
  <c r="X655" i="1"/>
  <c r="V655" i="1"/>
  <c r="X654" i="1"/>
  <c r="V654" i="1"/>
  <c r="X653" i="1"/>
  <c r="V653" i="1"/>
  <c r="X652" i="1"/>
  <c r="V652" i="1"/>
  <c r="X651" i="1"/>
  <c r="V651" i="1"/>
  <c r="X650" i="1"/>
  <c r="V650" i="1"/>
  <c r="X649" i="1"/>
  <c r="V649" i="1"/>
  <c r="X648" i="1"/>
  <c r="V648" i="1"/>
  <c r="X647" i="1"/>
  <c r="V647" i="1"/>
  <c r="X646" i="1"/>
  <c r="V646" i="1"/>
  <c r="X645" i="1"/>
  <c r="V645" i="1"/>
  <c r="X644" i="1"/>
  <c r="V644" i="1"/>
  <c r="X643" i="1"/>
  <c r="V643" i="1"/>
  <c r="X642" i="1"/>
  <c r="V642" i="1"/>
  <c r="X641" i="1"/>
  <c r="V641" i="1"/>
  <c r="X640" i="1"/>
  <c r="V640" i="1"/>
  <c r="X639" i="1"/>
  <c r="V639" i="1"/>
  <c r="X638" i="1"/>
  <c r="V638" i="1"/>
  <c r="X637" i="1"/>
  <c r="V637" i="1"/>
  <c r="X636" i="1"/>
  <c r="V636" i="1"/>
  <c r="X635" i="1"/>
  <c r="V635" i="1"/>
  <c r="X634" i="1"/>
  <c r="V634" i="1"/>
  <c r="X633" i="1"/>
  <c r="V633" i="1"/>
  <c r="X632" i="1"/>
  <c r="V632" i="1"/>
  <c r="X631" i="1"/>
  <c r="V631" i="1"/>
  <c r="X630" i="1"/>
  <c r="V630" i="1"/>
  <c r="X629" i="1"/>
  <c r="V629" i="1"/>
  <c r="X628" i="1"/>
  <c r="V628" i="1"/>
  <c r="X627" i="1"/>
  <c r="V627" i="1"/>
  <c r="X626" i="1"/>
  <c r="V626" i="1"/>
  <c r="X625" i="1"/>
  <c r="V625" i="1"/>
  <c r="X624" i="1"/>
  <c r="V624" i="1"/>
  <c r="X623" i="1"/>
  <c r="V623" i="1"/>
  <c r="X622" i="1"/>
  <c r="V622" i="1"/>
  <c r="X621" i="1"/>
  <c r="V621" i="1"/>
  <c r="X620" i="1"/>
  <c r="V620" i="1"/>
  <c r="X619" i="1"/>
  <c r="V619" i="1"/>
  <c r="X618" i="1"/>
  <c r="V618" i="1"/>
  <c r="X617" i="1"/>
  <c r="V617" i="1"/>
  <c r="X616" i="1"/>
  <c r="V616" i="1"/>
  <c r="X615" i="1"/>
  <c r="V615" i="1"/>
  <c r="X614" i="1"/>
  <c r="V614" i="1"/>
  <c r="X613" i="1"/>
  <c r="V613" i="1"/>
  <c r="X612" i="1"/>
  <c r="V612" i="1"/>
  <c r="X611" i="1"/>
  <c r="V611" i="1"/>
  <c r="X610" i="1"/>
  <c r="V610" i="1"/>
  <c r="X609" i="1"/>
  <c r="V609" i="1"/>
  <c r="X608" i="1"/>
  <c r="V608" i="1"/>
  <c r="X607" i="1"/>
  <c r="V607" i="1"/>
  <c r="X606" i="1"/>
  <c r="V606" i="1"/>
  <c r="X605" i="1"/>
  <c r="V605" i="1"/>
  <c r="X604" i="1"/>
  <c r="V604" i="1"/>
  <c r="X603" i="1"/>
  <c r="V603" i="1"/>
  <c r="X602" i="1"/>
  <c r="V602" i="1"/>
  <c r="X601" i="1"/>
  <c r="V601" i="1"/>
  <c r="X600" i="1"/>
  <c r="V600" i="1"/>
  <c r="X599" i="1"/>
  <c r="V599" i="1"/>
  <c r="X598" i="1"/>
  <c r="V598" i="1"/>
  <c r="X597" i="1"/>
  <c r="V597" i="1"/>
  <c r="X596" i="1"/>
  <c r="V596" i="1"/>
  <c r="X595" i="1"/>
  <c r="V595" i="1"/>
  <c r="X594" i="1"/>
  <c r="V594" i="1"/>
  <c r="X593" i="1"/>
  <c r="V593" i="1"/>
  <c r="X592" i="1"/>
  <c r="V592" i="1"/>
  <c r="X591" i="1"/>
  <c r="V591" i="1"/>
  <c r="X590" i="1"/>
  <c r="V590" i="1"/>
  <c r="X589" i="1"/>
  <c r="V589" i="1"/>
  <c r="X588" i="1"/>
  <c r="V588" i="1"/>
  <c r="X587" i="1"/>
  <c r="V587" i="1"/>
  <c r="X586" i="1"/>
  <c r="V586" i="1"/>
  <c r="X585" i="1"/>
  <c r="V585" i="1"/>
  <c r="X584" i="1"/>
  <c r="V584" i="1"/>
  <c r="X583" i="1"/>
  <c r="V583" i="1"/>
  <c r="X582" i="1"/>
  <c r="V582" i="1"/>
  <c r="X581" i="1"/>
  <c r="V581" i="1"/>
  <c r="X580" i="1"/>
  <c r="V580" i="1"/>
  <c r="X579" i="1"/>
  <c r="V579" i="1"/>
  <c r="X578" i="1"/>
  <c r="V578" i="1"/>
  <c r="X577" i="1"/>
  <c r="V577" i="1"/>
  <c r="X576" i="1"/>
  <c r="V576" i="1"/>
  <c r="X575" i="1"/>
  <c r="V575" i="1"/>
  <c r="X574" i="1"/>
  <c r="V574" i="1"/>
  <c r="X573" i="1"/>
  <c r="V573" i="1"/>
  <c r="X572" i="1"/>
  <c r="V572" i="1"/>
  <c r="X571" i="1"/>
  <c r="V571" i="1"/>
  <c r="X570" i="1"/>
  <c r="V570" i="1"/>
  <c r="X569" i="1"/>
  <c r="V569" i="1"/>
  <c r="X568" i="1"/>
  <c r="V568" i="1"/>
  <c r="X567" i="1"/>
  <c r="V567" i="1"/>
  <c r="X566" i="1"/>
  <c r="V566" i="1"/>
  <c r="X565" i="1"/>
  <c r="V565" i="1"/>
  <c r="X564" i="1"/>
  <c r="V564" i="1"/>
  <c r="X563" i="1"/>
  <c r="V563" i="1"/>
  <c r="X562" i="1"/>
  <c r="V562" i="1"/>
  <c r="X561" i="1"/>
  <c r="V561" i="1"/>
  <c r="X560" i="1"/>
  <c r="V560" i="1"/>
  <c r="X559" i="1"/>
  <c r="V559" i="1"/>
  <c r="X558" i="1"/>
  <c r="V558" i="1"/>
  <c r="X557" i="1"/>
  <c r="V557" i="1"/>
  <c r="X556" i="1"/>
  <c r="V556" i="1"/>
  <c r="X555" i="1"/>
  <c r="V555" i="1"/>
  <c r="X554" i="1"/>
  <c r="V554" i="1"/>
  <c r="X553" i="1"/>
  <c r="V553" i="1"/>
  <c r="X552" i="1"/>
  <c r="V552" i="1"/>
  <c r="X551" i="1"/>
  <c r="V551" i="1"/>
  <c r="X550" i="1"/>
  <c r="V550" i="1"/>
  <c r="X549" i="1"/>
  <c r="V549" i="1"/>
  <c r="X548" i="1"/>
  <c r="V548" i="1"/>
  <c r="X547" i="1"/>
  <c r="V547" i="1"/>
  <c r="X546" i="1"/>
  <c r="V546" i="1"/>
  <c r="X545" i="1"/>
  <c r="V545" i="1"/>
  <c r="X544" i="1"/>
  <c r="V544" i="1"/>
  <c r="X543" i="1"/>
  <c r="V543" i="1"/>
  <c r="X542" i="1"/>
  <c r="V542" i="1"/>
  <c r="X541" i="1"/>
  <c r="V541" i="1"/>
  <c r="X540" i="1"/>
  <c r="V540" i="1"/>
  <c r="X539" i="1"/>
  <c r="V539" i="1"/>
  <c r="X538" i="1"/>
  <c r="V538" i="1"/>
  <c r="X537" i="1"/>
  <c r="V537" i="1"/>
  <c r="X536" i="1"/>
  <c r="V536" i="1"/>
  <c r="X535" i="1"/>
  <c r="V535" i="1"/>
  <c r="X534" i="1"/>
  <c r="V534" i="1"/>
  <c r="X533" i="1"/>
  <c r="V533" i="1"/>
  <c r="X532" i="1"/>
  <c r="V532" i="1"/>
  <c r="X531" i="1"/>
  <c r="V531" i="1"/>
  <c r="X530" i="1"/>
  <c r="V530" i="1"/>
  <c r="X529" i="1"/>
  <c r="V529" i="1"/>
  <c r="X528" i="1"/>
  <c r="V528" i="1"/>
  <c r="X527" i="1"/>
  <c r="V527" i="1"/>
  <c r="X526" i="1"/>
  <c r="V526" i="1"/>
  <c r="X525" i="1"/>
  <c r="V525" i="1"/>
  <c r="X524" i="1"/>
  <c r="V524" i="1"/>
  <c r="X523" i="1"/>
  <c r="V523" i="1"/>
  <c r="X522" i="1"/>
  <c r="V522" i="1"/>
  <c r="X521" i="1"/>
  <c r="V521" i="1"/>
  <c r="X520" i="1"/>
  <c r="V520" i="1"/>
  <c r="X519" i="1"/>
  <c r="V519" i="1"/>
  <c r="X518" i="1"/>
  <c r="V518" i="1"/>
  <c r="X517" i="1"/>
  <c r="V517" i="1"/>
  <c r="X516" i="1"/>
  <c r="V516" i="1"/>
  <c r="X515" i="1"/>
  <c r="V515" i="1"/>
  <c r="X514" i="1"/>
  <c r="V514" i="1"/>
  <c r="X513" i="1"/>
  <c r="V513" i="1"/>
  <c r="X512" i="1"/>
  <c r="V512" i="1"/>
  <c r="X511" i="1"/>
  <c r="V511" i="1"/>
  <c r="X510" i="1"/>
  <c r="V510" i="1"/>
  <c r="X509" i="1"/>
  <c r="V509" i="1"/>
  <c r="X508" i="1"/>
  <c r="V508" i="1"/>
  <c r="X507" i="1"/>
  <c r="V507" i="1"/>
  <c r="X506" i="1"/>
  <c r="V506" i="1"/>
  <c r="X505" i="1"/>
  <c r="V505" i="1"/>
  <c r="X504" i="1"/>
  <c r="V504" i="1"/>
  <c r="X503" i="1"/>
  <c r="V503" i="1"/>
  <c r="X502" i="1"/>
  <c r="V502" i="1"/>
  <c r="X501" i="1"/>
  <c r="V501" i="1"/>
  <c r="X500" i="1"/>
  <c r="V500" i="1"/>
  <c r="X499" i="1"/>
  <c r="V499" i="1"/>
  <c r="X498" i="1"/>
  <c r="V498" i="1"/>
  <c r="X497" i="1"/>
  <c r="V497" i="1"/>
  <c r="X496" i="1"/>
  <c r="V496" i="1"/>
  <c r="X495" i="1"/>
  <c r="V495" i="1"/>
  <c r="X494" i="1"/>
  <c r="V494" i="1"/>
  <c r="X493" i="1"/>
  <c r="V493" i="1"/>
  <c r="X492" i="1"/>
  <c r="V492" i="1"/>
  <c r="X491" i="1"/>
  <c r="V491" i="1"/>
  <c r="X490" i="1"/>
  <c r="V490" i="1"/>
  <c r="X489" i="1"/>
  <c r="V489" i="1"/>
  <c r="X488" i="1"/>
  <c r="V488" i="1"/>
  <c r="X487" i="1"/>
  <c r="V487" i="1"/>
  <c r="X486" i="1"/>
  <c r="V486" i="1"/>
  <c r="X485" i="1"/>
  <c r="V485" i="1"/>
  <c r="X484" i="1"/>
  <c r="V484" i="1"/>
  <c r="X483" i="1"/>
  <c r="V483" i="1"/>
  <c r="X482" i="1"/>
  <c r="V482" i="1"/>
  <c r="X481" i="1"/>
  <c r="V481" i="1"/>
  <c r="X480" i="1"/>
  <c r="V480" i="1"/>
  <c r="X479" i="1"/>
  <c r="V479" i="1"/>
  <c r="X478" i="1"/>
  <c r="V478" i="1"/>
  <c r="X477" i="1"/>
  <c r="V477" i="1"/>
  <c r="X476" i="1"/>
  <c r="V476" i="1"/>
  <c r="X475" i="1"/>
  <c r="V475" i="1"/>
  <c r="X474" i="1"/>
  <c r="V474" i="1"/>
  <c r="X473" i="1"/>
  <c r="V473" i="1"/>
  <c r="X472" i="1"/>
  <c r="V472" i="1"/>
  <c r="X471" i="1"/>
  <c r="V471" i="1"/>
  <c r="X470" i="1"/>
  <c r="V470" i="1"/>
  <c r="X469" i="1"/>
  <c r="V469" i="1"/>
  <c r="X468" i="1"/>
  <c r="V468" i="1"/>
  <c r="X467" i="1"/>
  <c r="V467" i="1"/>
  <c r="X466" i="1"/>
  <c r="V466" i="1"/>
  <c r="X465" i="1"/>
  <c r="V465" i="1"/>
  <c r="X464" i="1"/>
  <c r="V464" i="1"/>
  <c r="X463" i="1"/>
  <c r="V463" i="1"/>
  <c r="X462" i="1"/>
  <c r="V462" i="1"/>
  <c r="X461" i="1"/>
  <c r="V461" i="1"/>
  <c r="X460" i="1"/>
  <c r="V460" i="1"/>
  <c r="X459" i="1"/>
  <c r="V459" i="1"/>
  <c r="X458" i="1"/>
  <c r="V458" i="1"/>
  <c r="X457" i="1"/>
  <c r="V457" i="1"/>
  <c r="X456" i="1"/>
  <c r="V456" i="1"/>
  <c r="X455" i="1"/>
  <c r="V455" i="1"/>
  <c r="X454" i="1"/>
  <c r="V454" i="1"/>
  <c r="X453" i="1"/>
  <c r="V453" i="1"/>
  <c r="X452" i="1"/>
  <c r="V452" i="1"/>
  <c r="X451" i="1"/>
  <c r="V451" i="1"/>
  <c r="X450" i="1"/>
  <c r="V450" i="1"/>
  <c r="X449" i="1"/>
  <c r="V449" i="1"/>
  <c r="X448" i="1"/>
  <c r="V448" i="1"/>
  <c r="X447" i="1"/>
  <c r="V447" i="1"/>
  <c r="X446" i="1"/>
  <c r="V446" i="1"/>
  <c r="X445" i="1"/>
  <c r="V445" i="1"/>
  <c r="X444" i="1"/>
  <c r="V444" i="1"/>
  <c r="X443" i="1"/>
  <c r="V443" i="1"/>
  <c r="X442" i="1"/>
  <c r="V442" i="1"/>
  <c r="X441" i="1"/>
  <c r="V441" i="1"/>
  <c r="X440" i="1"/>
  <c r="V440" i="1"/>
  <c r="X439" i="1"/>
  <c r="V439" i="1"/>
  <c r="X438" i="1"/>
  <c r="V438" i="1"/>
  <c r="X437" i="1"/>
  <c r="V437" i="1"/>
  <c r="X436" i="1"/>
  <c r="V436" i="1"/>
  <c r="X435" i="1"/>
  <c r="V435" i="1"/>
  <c r="X434" i="1"/>
  <c r="V434" i="1"/>
  <c r="X433" i="1"/>
  <c r="V433" i="1"/>
  <c r="X432" i="1"/>
  <c r="V432" i="1"/>
  <c r="X431" i="1"/>
  <c r="V431" i="1"/>
  <c r="X430" i="1"/>
  <c r="V430" i="1"/>
  <c r="X429" i="1"/>
  <c r="V429" i="1"/>
  <c r="X428" i="1"/>
  <c r="V428" i="1"/>
  <c r="X427" i="1"/>
  <c r="V427" i="1"/>
  <c r="X426" i="1"/>
  <c r="V426" i="1"/>
  <c r="X425" i="1"/>
  <c r="V425" i="1"/>
  <c r="X424" i="1"/>
  <c r="V424" i="1"/>
  <c r="X423" i="1"/>
  <c r="V423" i="1"/>
  <c r="X422" i="1"/>
  <c r="V422" i="1"/>
  <c r="X421" i="1"/>
  <c r="V421" i="1"/>
  <c r="X420" i="1"/>
  <c r="V420" i="1"/>
  <c r="X419" i="1"/>
  <c r="V419" i="1"/>
  <c r="X418" i="1"/>
  <c r="V418" i="1"/>
  <c r="X417" i="1"/>
  <c r="V417" i="1"/>
  <c r="X416" i="1"/>
  <c r="V416" i="1"/>
  <c r="X415" i="1"/>
  <c r="V415" i="1"/>
  <c r="X414" i="1"/>
  <c r="V414" i="1"/>
  <c r="X413" i="1"/>
  <c r="V413" i="1"/>
  <c r="X412" i="1"/>
  <c r="V412" i="1"/>
  <c r="X411" i="1"/>
  <c r="V411" i="1"/>
  <c r="X410" i="1"/>
  <c r="V410" i="1"/>
  <c r="X409" i="1"/>
  <c r="V409" i="1"/>
  <c r="X408" i="1"/>
  <c r="V408" i="1"/>
  <c r="X407" i="1"/>
  <c r="V407" i="1"/>
  <c r="X406" i="1"/>
  <c r="V406" i="1"/>
  <c r="X405" i="1"/>
  <c r="V405" i="1"/>
  <c r="X404" i="1"/>
  <c r="V404" i="1"/>
  <c r="X403" i="1"/>
  <c r="V403" i="1"/>
  <c r="X402" i="1"/>
  <c r="V402" i="1"/>
  <c r="X401" i="1"/>
  <c r="V401" i="1"/>
  <c r="X400" i="1"/>
  <c r="V400" i="1"/>
  <c r="X399" i="1"/>
  <c r="V399" i="1"/>
  <c r="X398" i="1"/>
  <c r="V398" i="1"/>
  <c r="X397" i="1"/>
  <c r="V397" i="1"/>
  <c r="X396" i="1"/>
  <c r="V396" i="1"/>
  <c r="X395" i="1"/>
  <c r="V395" i="1"/>
  <c r="X394" i="1"/>
  <c r="V394" i="1"/>
  <c r="X393" i="1"/>
  <c r="V393" i="1"/>
  <c r="X392" i="1"/>
  <c r="V392" i="1"/>
  <c r="X391" i="1"/>
  <c r="V391" i="1"/>
  <c r="X390" i="1"/>
  <c r="V390" i="1"/>
  <c r="X389" i="1"/>
  <c r="V389" i="1"/>
  <c r="X388" i="1"/>
  <c r="V388" i="1"/>
  <c r="X387" i="1"/>
  <c r="V387" i="1"/>
  <c r="X386" i="1"/>
  <c r="V386" i="1"/>
  <c r="X385" i="1"/>
  <c r="V385" i="1"/>
  <c r="X384" i="1"/>
  <c r="V384" i="1"/>
  <c r="X383" i="1"/>
  <c r="V383" i="1"/>
  <c r="X382" i="1"/>
  <c r="V382" i="1"/>
  <c r="X381" i="1"/>
  <c r="V381" i="1"/>
  <c r="X380" i="1"/>
  <c r="V380" i="1"/>
  <c r="X379" i="1"/>
  <c r="V379" i="1"/>
  <c r="X378" i="1"/>
  <c r="V378" i="1"/>
  <c r="X377" i="1"/>
  <c r="V377" i="1"/>
  <c r="X376" i="1"/>
  <c r="V376" i="1"/>
  <c r="X375" i="1"/>
  <c r="V375" i="1"/>
  <c r="X374" i="1"/>
  <c r="V374" i="1"/>
  <c r="X373" i="1"/>
  <c r="V373" i="1"/>
  <c r="X372" i="1"/>
  <c r="V372" i="1"/>
  <c r="X371" i="1"/>
  <c r="V371" i="1"/>
  <c r="X370" i="1"/>
  <c r="V370" i="1"/>
  <c r="X369" i="1"/>
  <c r="V369" i="1"/>
  <c r="X368" i="1"/>
  <c r="V368" i="1"/>
  <c r="X367" i="1"/>
  <c r="V367" i="1"/>
  <c r="X366" i="1"/>
  <c r="V366" i="1"/>
  <c r="X365" i="1"/>
  <c r="V365" i="1"/>
  <c r="X364" i="1"/>
  <c r="V364" i="1"/>
  <c r="X363" i="1"/>
  <c r="V363" i="1"/>
  <c r="X362" i="1"/>
  <c r="V362" i="1"/>
  <c r="X361" i="1"/>
  <c r="V361" i="1"/>
  <c r="X360" i="1"/>
  <c r="V360" i="1"/>
  <c r="X359" i="1"/>
  <c r="V359" i="1"/>
  <c r="X358" i="1"/>
  <c r="V358" i="1"/>
  <c r="X357" i="1"/>
  <c r="V357" i="1"/>
  <c r="X356" i="1"/>
  <c r="V356" i="1"/>
  <c r="X355" i="1"/>
  <c r="V355" i="1"/>
  <c r="X354" i="1"/>
  <c r="V354" i="1"/>
  <c r="X353" i="1"/>
  <c r="V353" i="1"/>
  <c r="X352" i="1"/>
  <c r="V352" i="1"/>
  <c r="X351" i="1"/>
  <c r="V351" i="1"/>
  <c r="X350" i="1"/>
  <c r="V350" i="1"/>
  <c r="X349" i="1"/>
  <c r="V349" i="1"/>
  <c r="X348" i="1"/>
  <c r="V348" i="1"/>
  <c r="X347" i="1"/>
  <c r="V347" i="1"/>
  <c r="X346" i="1"/>
  <c r="V346" i="1"/>
  <c r="X345" i="1"/>
  <c r="V345" i="1"/>
  <c r="X344" i="1"/>
  <c r="V344" i="1"/>
  <c r="X343" i="1"/>
  <c r="V343" i="1"/>
  <c r="X342" i="1"/>
  <c r="V342" i="1"/>
  <c r="X341" i="1"/>
  <c r="V341" i="1"/>
  <c r="X340" i="1"/>
  <c r="V340" i="1"/>
  <c r="X339" i="1"/>
  <c r="V339" i="1"/>
  <c r="X338" i="1"/>
  <c r="V338" i="1"/>
  <c r="X337" i="1"/>
  <c r="V337" i="1"/>
  <c r="X336" i="1"/>
  <c r="V336" i="1"/>
  <c r="X335" i="1"/>
  <c r="V335" i="1"/>
  <c r="X334" i="1"/>
  <c r="V334" i="1"/>
  <c r="X333" i="1"/>
  <c r="V333" i="1"/>
  <c r="X332" i="1"/>
  <c r="V332" i="1"/>
  <c r="X331" i="1"/>
  <c r="V331" i="1"/>
  <c r="X330" i="1"/>
  <c r="V330" i="1"/>
  <c r="X329" i="1"/>
  <c r="V329" i="1"/>
  <c r="X328" i="1"/>
  <c r="V328" i="1"/>
  <c r="X327" i="1"/>
  <c r="V327" i="1"/>
  <c r="X326" i="1"/>
  <c r="V326" i="1"/>
  <c r="X325" i="1"/>
  <c r="V325" i="1"/>
  <c r="X324" i="1"/>
  <c r="V324" i="1"/>
  <c r="X323" i="1"/>
  <c r="V323" i="1"/>
  <c r="X322" i="1"/>
  <c r="V322" i="1"/>
  <c r="X321" i="1"/>
  <c r="V321" i="1"/>
  <c r="X320" i="1"/>
  <c r="V320" i="1"/>
  <c r="X319" i="1"/>
  <c r="V319" i="1"/>
  <c r="X318" i="1"/>
  <c r="V318" i="1"/>
  <c r="X317" i="1"/>
  <c r="V317" i="1"/>
  <c r="X316" i="1"/>
  <c r="V316" i="1"/>
  <c r="X315" i="1"/>
  <c r="V315" i="1"/>
  <c r="X314" i="1"/>
  <c r="V314" i="1"/>
  <c r="X313" i="1"/>
  <c r="V313" i="1"/>
  <c r="X312" i="1"/>
  <c r="V312" i="1"/>
  <c r="X311" i="1"/>
  <c r="V311" i="1"/>
  <c r="X310" i="1"/>
  <c r="V310" i="1"/>
  <c r="X309" i="1"/>
  <c r="V309" i="1"/>
  <c r="X308" i="1"/>
  <c r="V308" i="1"/>
  <c r="X307" i="1"/>
  <c r="V307" i="1"/>
  <c r="X306" i="1"/>
  <c r="V306" i="1"/>
  <c r="X305" i="1"/>
  <c r="V305" i="1"/>
  <c r="X304" i="1"/>
  <c r="V304" i="1"/>
  <c r="X303" i="1"/>
  <c r="V303" i="1"/>
  <c r="X302" i="1"/>
  <c r="V302" i="1"/>
  <c r="X301" i="1"/>
  <c r="V301" i="1"/>
  <c r="X300" i="1"/>
  <c r="V300" i="1"/>
  <c r="X299" i="1"/>
  <c r="V299" i="1"/>
  <c r="X298" i="1"/>
  <c r="V298" i="1"/>
  <c r="X297" i="1"/>
  <c r="V297" i="1"/>
  <c r="X296" i="1"/>
  <c r="V296" i="1"/>
  <c r="X295" i="1"/>
  <c r="V295" i="1"/>
  <c r="X294" i="1"/>
  <c r="V294" i="1"/>
  <c r="X293" i="1"/>
  <c r="V293" i="1"/>
  <c r="X292" i="1"/>
  <c r="V292" i="1"/>
  <c r="X291" i="1"/>
  <c r="V291" i="1"/>
  <c r="X290" i="1"/>
  <c r="V290" i="1"/>
  <c r="X289" i="1"/>
  <c r="V289" i="1"/>
  <c r="X288" i="1"/>
  <c r="V288" i="1"/>
  <c r="X287" i="1"/>
  <c r="V287" i="1"/>
  <c r="X286" i="1"/>
  <c r="V286" i="1"/>
  <c r="X285" i="1"/>
  <c r="V285" i="1"/>
  <c r="X284" i="1"/>
  <c r="V284" i="1"/>
  <c r="X283" i="1"/>
  <c r="V283" i="1"/>
  <c r="X282" i="1"/>
  <c r="V282" i="1"/>
  <c r="X281" i="1"/>
  <c r="V281" i="1"/>
  <c r="X280" i="1"/>
  <c r="V280" i="1"/>
  <c r="X279" i="1"/>
  <c r="V279" i="1"/>
  <c r="X278" i="1"/>
  <c r="V278" i="1"/>
  <c r="X277" i="1"/>
  <c r="V277" i="1"/>
  <c r="X276" i="1"/>
  <c r="V276" i="1"/>
  <c r="X275" i="1"/>
  <c r="V275" i="1"/>
  <c r="X274" i="1"/>
  <c r="V274" i="1"/>
  <c r="X273" i="1"/>
  <c r="V273" i="1"/>
  <c r="H273" i="1"/>
  <c r="K273" i="1" s="1"/>
  <c r="X272" i="1"/>
  <c r="V272" i="1"/>
  <c r="X271" i="1"/>
  <c r="V271" i="1"/>
  <c r="E271" i="1"/>
  <c r="C271" i="1"/>
  <c r="X270" i="1"/>
  <c r="V270" i="1"/>
  <c r="X269" i="1"/>
  <c r="V269" i="1"/>
  <c r="X268" i="1"/>
  <c r="V268" i="1"/>
  <c r="X267" i="1"/>
  <c r="V267" i="1"/>
  <c r="X266" i="1"/>
  <c r="V266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G50" i="1" s="1"/>
  <c r="C50" i="1"/>
  <c r="E49" i="1"/>
  <c r="C49" i="1"/>
  <c r="E48" i="1"/>
  <c r="C48" i="1"/>
  <c r="E47" i="1"/>
  <c r="G47" i="1" s="1"/>
  <c r="C47" i="1"/>
  <c r="E46" i="1"/>
  <c r="C46" i="1"/>
  <c r="E45" i="1"/>
  <c r="G45" i="1" s="1"/>
  <c r="C45" i="1"/>
  <c r="E44" i="1"/>
  <c r="C44" i="1"/>
  <c r="O273" i="1"/>
  <c r="M273" i="1"/>
  <c r="H272" i="1"/>
  <c r="H271" i="1" l="1"/>
  <c r="Y383" i="1"/>
  <c r="Y384" i="1"/>
  <c r="Y386" i="1"/>
  <c r="Y385" i="1"/>
  <c r="X1114" i="1"/>
  <c r="V1114" i="1"/>
  <c r="C74" i="1"/>
  <c r="E266" i="1"/>
  <c r="E74" i="1"/>
  <c r="Y1060" i="1"/>
  <c r="Z1033" i="1" s="1"/>
  <c r="Y1057" i="1" l="1"/>
  <c r="Y1049" i="1"/>
  <c r="Y1041" i="1"/>
  <c r="Y1033" i="1"/>
  <c r="Z1048" i="1"/>
  <c r="Z1032" i="1"/>
  <c r="Z1045" i="1"/>
  <c r="Y1053" i="1"/>
  <c r="Y1045" i="1"/>
  <c r="Y1037" i="1"/>
  <c r="Z1056" i="1"/>
  <c r="Z1040" i="1"/>
  <c r="Z1053" i="1"/>
  <c r="Z1037" i="1"/>
  <c r="Y1058" i="1"/>
  <c r="Y1050" i="1"/>
  <c r="Y1042" i="1"/>
  <c r="Y1034" i="1"/>
  <c r="Z1050" i="1"/>
  <c r="Z1034" i="1"/>
  <c r="Z1047" i="1"/>
  <c r="Y1054" i="1"/>
  <c r="Y1046" i="1"/>
  <c r="Y1038" i="1"/>
  <c r="Z1058" i="1"/>
  <c r="Z1042" i="1"/>
  <c r="Z1055" i="1"/>
  <c r="Z1039" i="1"/>
  <c r="H275" i="1"/>
  <c r="H280" i="1" s="1"/>
  <c r="H269" i="1"/>
  <c r="Y1056" i="1"/>
  <c r="Y1052" i="1"/>
  <c r="Y1048" i="1"/>
  <c r="Y1044" i="1"/>
  <c r="Y1040" i="1"/>
  <c r="Y1036" i="1"/>
  <c r="Y1032" i="1"/>
  <c r="Z1054" i="1"/>
  <c r="Z1046" i="1"/>
  <c r="Z1038" i="1"/>
  <c r="Z1059" i="1"/>
  <c r="Z1051" i="1"/>
  <c r="Z1043" i="1"/>
  <c r="Z1035" i="1"/>
  <c r="C267" i="1"/>
  <c r="Y1059" i="1"/>
  <c r="Y1055" i="1"/>
  <c r="Y1051" i="1"/>
  <c r="Y1047" i="1"/>
  <c r="Y1043" i="1"/>
  <c r="Y1039" i="1"/>
  <c r="Y1035" i="1"/>
  <c r="Z1060" i="1"/>
  <c r="Z1052" i="1"/>
  <c r="Z1044" i="1"/>
  <c r="Z1036" i="1"/>
  <c r="Z1057" i="1"/>
  <c r="Z1049" i="1"/>
  <c r="Z1041" i="1"/>
  <c r="E267" i="1"/>
  <c r="E275" i="1" l="1"/>
  <c r="E280" i="1" s="1"/>
  <c r="E269" i="1"/>
  <c r="C275" i="1"/>
  <c r="C280" i="1" s="1"/>
  <c r="C269" i="1"/>
  <c r="K272" i="1" l="1"/>
  <c r="K271" i="1" s="1"/>
  <c r="M272" i="1" l="1"/>
  <c r="M271" i="1" s="1"/>
  <c r="O272" i="1" l="1"/>
  <c r="O271" i="1" s="1"/>
  <c r="K283" i="1" l="1"/>
  <c r="K284" i="1" l="1"/>
  <c r="K286" i="1"/>
  <c r="K287" i="1" s="1"/>
  <c r="K275" i="1"/>
  <c r="K280" i="1" s="1"/>
  <c r="M283" i="1" l="1"/>
  <c r="K269" i="1"/>
  <c r="O283" i="1"/>
  <c r="O275" i="1" l="1"/>
  <c r="M275" i="1"/>
  <c r="O284" i="1"/>
  <c r="O286" i="1"/>
  <c r="O287" i="1" s="1"/>
  <c r="M284" i="1"/>
  <c r="M286" i="1"/>
  <c r="M287" i="1" s="1"/>
  <c r="O269" i="1" l="1"/>
  <c r="M269" i="1" l="1"/>
</calcChain>
</file>

<file path=xl/sharedStrings.xml><?xml version="1.0" encoding="utf-8"?>
<sst xmlns="http://schemas.openxmlformats.org/spreadsheetml/2006/main" count="5709" uniqueCount="2036">
  <si>
    <t>2013-14 Budget</t>
  </si>
  <si>
    <t>2014-15 Budget</t>
  </si>
  <si>
    <t>Actuals to date (Dec)</t>
  </si>
  <si>
    <t>2014 - 15 Budget</t>
  </si>
  <si>
    <t>1000</t>
  </si>
  <si>
    <t xml:space="preserve">Salaries;                   </t>
  </si>
  <si>
    <t>0101</t>
  </si>
  <si>
    <t>0000</t>
  </si>
  <si>
    <t>0101/1000/0000</t>
  </si>
  <si>
    <t>Salaries;</t>
  </si>
  <si>
    <t>1001</t>
  </si>
  <si>
    <t xml:space="preserve">Performance Bonus;          </t>
  </si>
  <si>
    <t>0102</t>
  </si>
  <si>
    <t>0102/1000/0000</t>
  </si>
  <si>
    <t>1002</t>
  </si>
  <si>
    <t xml:space="preserve">Annual Bonus;               </t>
  </si>
  <si>
    <t>0201</t>
  </si>
  <si>
    <t>0007</t>
  </si>
  <si>
    <t>0201/1000/0007</t>
  </si>
  <si>
    <t>Salaries;Chief Financial Off</t>
  </si>
  <si>
    <t>1003</t>
  </si>
  <si>
    <t xml:space="preserve">Allowance - Telephone;      </t>
  </si>
  <si>
    <t>0008</t>
  </si>
  <si>
    <t>0201/1000/0008</t>
  </si>
  <si>
    <t>Salaries;Finance</t>
  </si>
  <si>
    <t>1004</t>
  </si>
  <si>
    <t xml:space="preserve">Allowance Standby;          </t>
  </si>
  <si>
    <t>0009</t>
  </si>
  <si>
    <t>0201/1000/0009</t>
  </si>
  <si>
    <t>Salaries;Property Finance</t>
  </si>
  <si>
    <t>1005</t>
  </si>
  <si>
    <t xml:space="preserve">Housing Subsidy ;           </t>
  </si>
  <si>
    <t>0202</t>
  </si>
  <si>
    <t>0202/1000/0000</t>
  </si>
  <si>
    <t>1006</t>
  </si>
  <si>
    <t xml:space="preserve">Overtime;                   </t>
  </si>
  <si>
    <t>0203</t>
  </si>
  <si>
    <t>0203/1000/0000</t>
  </si>
  <si>
    <t>1007</t>
  </si>
  <si>
    <t xml:space="preserve">Allowance - Other;          </t>
  </si>
  <si>
    <t>0204</t>
  </si>
  <si>
    <t>0014</t>
  </si>
  <si>
    <t>0204/1000/0014</t>
  </si>
  <si>
    <t>Salaries;Camps</t>
  </si>
  <si>
    <t>1008</t>
  </si>
  <si>
    <t xml:space="preserve">Temporary Workers;          </t>
  </si>
  <si>
    <t>0205</t>
  </si>
  <si>
    <t>0003</t>
  </si>
  <si>
    <t>0205/1000/0003</t>
  </si>
  <si>
    <t>Salaries;Manager Administrat</t>
  </si>
  <si>
    <t>1009</t>
  </si>
  <si>
    <t xml:space="preserve">Allowance - Vehicle;        </t>
  </si>
  <si>
    <t>0004</t>
  </si>
  <si>
    <t>0205/1000/0004</t>
  </si>
  <si>
    <t>Salaries;Manager Technical S</t>
  </si>
  <si>
    <t>1010</t>
  </si>
  <si>
    <t>0005</t>
  </si>
  <si>
    <t>0205/1000/0005</t>
  </si>
  <si>
    <t>Salaries;Internal Auditor</t>
  </si>
  <si>
    <t>1011</t>
  </si>
  <si>
    <t xml:space="preserve">Skills Development Levy;    </t>
  </si>
  <si>
    <t>0006</t>
  </si>
  <si>
    <t>0205/1000/0006</t>
  </si>
  <si>
    <t>Salaries;Administration</t>
  </si>
  <si>
    <t>1012</t>
  </si>
  <si>
    <t xml:space="preserve">Compensation Commissioner;  </t>
  </si>
  <si>
    <t>0301</t>
  </si>
  <si>
    <t>0301/1000/0000</t>
  </si>
  <si>
    <t>1013</t>
  </si>
  <si>
    <t xml:space="preserve">Ward Allowances;            </t>
  </si>
  <si>
    <t>0501</t>
  </si>
  <si>
    <t>0501/1000/0000</t>
  </si>
  <si>
    <t>1050</t>
  </si>
  <si>
    <t xml:space="preserve">Medical Aid Fund;           </t>
  </si>
  <si>
    <t>0503</t>
  </si>
  <si>
    <t>0503/1000/0000</t>
  </si>
  <si>
    <t>1051</t>
  </si>
  <si>
    <t xml:space="preserve">Pension Fund ;              </t>
  </si>
  <si>
    <t>0507</t>
  </si>
  <si>
    <t>0010</t>
  </si>
  <si>
    <t>0507/1000/0010</t>
  </si>
  <si>
    <t>Salaries;Manager Comm Servic</t>
  </si>
  <si>
    <t>1052</t>
  </si>
  <si>
    <t xml:space="preserve">UIF;                        </t>
  </si>
  <si>
    <t>0011</t>
  </si>
  <si>
    <t>0507/1000/0011</t>
  </si>
  <si>
    <t>Salaries;Community Services</t>
  </si>
  <si>
    <t>1055</t>
  </si>
  <si>
    <t>Medical - PJS Vorster;Admini</t>
  </si>
  <si>
    <t>0012</t>
  </si>
  <si>
    <t>0507/1000/0012</t>
  </si>
  <si>
    <t>Salaries;Cattle Farming</t>
  </si>
  <si>
    <t>1092</t>
  </si>
  <si>
    <t xml:space="preserve">Councillors - Allowance;    </t>
  </si>
  <si>
    <t>0601</t>
  </si>
  <si>
    <t>0601/1000/0000</t>
  </si>
  <si>
    <t>1093</t>
  </si>
  <si>
    <t>Councillors - Telephone Allo</t>
  </si>
  <si>
    <t>0701</t>
  </si>
  <si>
    <t>0701/1000/0000</t>
  </si>
  <si>
    <t>1094</t>
  </si>
  <si>
    <t>Councillors - Travel Allowan</t>
  </si>
  <si>
    <t>0702</t>
  </si>
  <si>
    <t>0702/1000/0000</t>
  </si>
  <si>
    <t>1095</t>
  </si>
  <si>
    <t xml:space="preserve">Councillors - SDL;          </t>
  </si>
  <si>
    <t>0704</t>
  </si>
  <si>
    <t>0704/1000/0000</t>
  </si>
  <si>
    <t>1096</t>
  </si>
  <si>
    <t xml:space="preserve">Councillors - Medical Aid;  </t>
  </si>
  <si>
    <t>0801</t>
  </si>
  <si>
    <t>0015</t>
  </si>
  <si>
    <t>0801/1000/0015</t>
  </si>
  <si>
    <t>Salaries;Parks</t>
  </si>
  <si>
    <t>1097</t>
  </si>
  <si>
    <t xml:space="preserve">Councillors - Pension Fund; </t>
  </si>
  <si>
    <t>0016</t>
  </si>
  <si>
    <t>0801/1000/0016</t>
  </si>
  <si>
    <t>Salaries;Sport Ground</t>
  </si>
  <si>
    <t>1098</t>
  </si>
  <si>
    <t>Councillors - Housing Allowa</t>
  </si>
  <si>
    <t>0903</t>
  </si>
  <si>
    <t>0903/1000/0000</t>
  </si>
  <si>
    <t>2000</t>
  </si>
  <si>
    <t xml:space="preserve">Bad Debts;                  </t>
  </si>
  <si>
    <t>1001/1000/0000</t>
  </si>
  <si>
    <t>4000</t>
  </si>
  <si>
    <t xml:space="preserve">Depreciation;               </t>
  </si>
  <si>
    <t>1011/1000/0000</t>
  </si>
  <si>
    <t>5000</t>
  </si>
  <si>
    <t xml:space="preserve">Finance Lease;              </t>
  </si>
  <si>
    <t>Vehicles contract</t>
  </si>
  <si>
    <t>1101</t>
  </si>
  <si>
    <t>1101/1000/0000</t>
  </si>
  <si>
    <t>5001</t>
  </si>
  <si>
    <t xml:space="preserve">Interest External Loans;    </t>
  </si>
  <si>
    <t>1201</t>
  </si>
  <si>
    <t>1201/1000/0000</t>
  </si>
  <si>
    <t>5002</t>
  </si>
  <si>
    <t xml:space="preserve">Interest - DBSA;            </t>
  </si>
  <si>
    <t>1301</t>
  </si>
  <si>
    <t>1301/1000/0000</t>
  </si>
  <si>
    <t>5003</t>
  </si>
  <si>
    <t xml:space="preserve">Interest - HP;              </t>
  </si>
  <si>
    <t>0101/1001/0000</t>
  </si>
  <si>
    <t>Performance Bonus;</t>
  </si>
  <si>
    <t>5051</t>
  </si>
  <si>
    <t>Redemption - External Loans;</t>
  </si>
  <si>
    <t>0102/1001/0000</t>
  </si>
  <si>
    <t>5052</t>
  </si>
  <si>
    <t xml:space="preserve">Redemption - DBSA;          </t>
  </si>
  <si>
    <t>0201/1001/0007</t>
  </si>
  <si>
    <t>Performance Bonus;Chief Fina</t>
  </si>
  <si>
    <t>6000</t>
  </si>
  <si>
    <t xml:space="preserve">Bulk Electricity Purchases; </t>
  </si>
  <si>
    <t>Awaiting Centlec budget</t>
  </si>
  <si>
    <t>0205/1001/0003</t>
  </si>
  <si>
    <t>Performance Bonus;Manager Ad</t>
  </si>
  <si>
    <t>6001</t>
  </si>
  <si>
    <t xml:space="preserve">Bulk Water Purchases;       </t>
  </si>
  <si>
    <t>0205/1001/0004</t>
  </si>
  <si>
    <t>Performance Bonus;Manager Te</t>
  </si>
  <si>
    <t>6109</t>
  </si>
  <si>
    <t>Arrears Contribution;Finance</t>
  </si>
  <si>
    <t>0507/1001/0010</t>
  </si>
  <si>
    <t>Performance Bonus;Manager Co</t>
  </si>
  <si>
    <t>6110</t>
  </si>
  <si>
    <t xml:space="preserve">Rental-Other;Finance        </t>
  </si>
  <si>
    <t>0101/1002/0000</t>
  </si>
  <si>
    <t>Annual Bonus;</t>
  </si>
  <si>
    <t>6200</t>
  </si>
  <si>
    <t xml:space="preserve">Donations &amp; Grants;         </t>
  </si>
  <si>
    <t>0102/1002/0000</t>
  </si>
  <si>
    <t>6201</t>
  </si>
  <si>
    <t xml:space="preserve">Free Basic Services;        </t>
  </si>
  <si>
    <t>0201/1002/0007</t>
  </si>
  <si>
    <t>Annual Bonus;Chief Financial</t>
  </si>
  <si>
    <t>6202</t>
  </si>
  <si>
    <t>Equitable Share-Indigent Sha</t>
  </si>
  <si>
    <t>0201/1002/0008</t>
  </si>
  <si>
    <t>Annual Bonus;Finance</t>
  </si>
  <si>
    <t>6203</t>
  </si>
  <si>
    <t>Equitable share - Council;Fi</t>
  </si>
  <si>
    <t>0201/1002/0009</t>
  </si>
  <si>
    <t>Annual Bonus;Property Financ</t>
  </si>
  <si>
    <t>6204</t>
  </si>
  <si>
    <t>Equitable share - Water;Fina</t>
  </si>
  <si>
    <t>0202/1002/0000</t>
  </si>
  <si>
    <t>6205</t>
  </si>
  <si>
    <t>Equitable share - Fire Fight</t>
  </si>
  <si>
    <t>0203/1002/0000</t>
  </si>
  <si>
    <t>6206</t>
  </si>
  <si>
    <t>Equitable share - Refuse Rem</t>
  </si>
  <si>
    <t>0205/1002/0003</t>
  </si>
  <si>
    <t>Annual Bonus;Manager Adminis</t>
  </si>
  <si>
    <t>6207</t>
  </si>
  <si>
    <t>Equitable share - Sewerage;F</t>
  </si>
  <si>
    <t>0205/1002/0004</t>
  </si>
  <si>
    <t>Annual Bonus;Manager Technic</t>
  </si>
  <si>
    <t>6208</t>
  </si>
  <si>
    <t>MIG Repayment;Manager Techni</t>
  </si>
  <si>
    <t>0205/1002/0005</t>
  </si>
  <si>
    <t>Annual Bonus;Internal Audito</t>
  </si>
  <si>
    <t>6209</t>
  </si>
  <si>
    <t>DWAF Repayment;Manager Techn</t>
  </si>
  <si>
    <t>0205/1002/0006</t>
  </si>
  <si>
    <t>Annual Bonus;Administration</t>
  </si>
  <si>
    <t>6210</t>
  </si>
  <si>
    <t xml:space="preserve">MIG Projects;               </t>
  </si>
  <si>
    <t>0301/1002/0000</t>
  </si>
  <si>
    <t>6211</t>
  </si>
  <si>
    <t xml:space="preserve">EPWP Projects;              </t>
  </si>
  <si>
    <t>Prepare a submission</t>
  </si>
  <si>
    <t>0501/1002/0000</t>
  </si>
  <si>
    <t>6212</t>
  </si>
  <si>
    <t xml:space="preserve">INEPG Projects;             </t>
  </si>
  <si>
    <t>0503/1002/0000</t>
  </si>
  <si>
    <t>6213</t>
  </si>
  <si>
    <t xml:space="preserve">FMG Projects;Finance        </t>
  </si>
  <si>
    <t>0507/1002/0010</t>
  </si>
  <si>
    <t>Annual Bonus;Manager Comm Se</t>
  </si>
  <si>
    <t>6214</t>
  </si>
  <si>
    <t>MSIG Projects;Administration</t>
  </si>
  <si>
    <t>0507/1002/0011</t>
  </si>
  <si>
    <t>Annual Bonus;Community Servi</t>
  </si>
  <si>
    <t>6215</t>
  </si>
  <si>
    <t>Regional Bulk Infra Projects</t>
  </si>
  <si>
    <t>0507/1002/0012</t>
  </si>
  <si>
    <t>Annual Bonus;Cattle Farming</t>
  </si>
  <si>
    <t>6216</t>
  </si>
  <si>
    <t>Xhrariep District Grant Proj</t>
  </si>
  <si>
    <t>0601/1002/0000</t>
  </si>
  <si>
    <t>6217</t>
  </si>
  <si>
    <t xml:space="preserve">PMU Projects;               </t>
  </si>
  <si>
    <t>0701/1002/0000</t>
  </si>
  <si>
    <t>6218</t>
  </si>
  <si>
    <t xml:space="preserve">MWIG Projects;              </t>
  </si>
  <si>
    <t>0704/1002/0000</t>
  </si>
  <si>
    <t>6221</t>
  </si>
  <si>
    <t xml:space="preserve">MIG - Spec. </t>
  </si>
  <si>
    <t>0801/1002/0015</t>
  </si>
  <si>
    <t>Annual Bonus;Parks</t>
  </si>
  <si>
    <t>6222</t>
  </si>
  <si>
    <t>0801/1002/0016</t>
  </si>
  <si>
    <t>Annual Bonus;Sport Ground</t>
  </si>
  <si>
    <t>6223</t>
  </si>
  <si>
    <t>0903/1002/0000</t>
  </si>
  <si>
    <t>6224</t>
  </si>
  <si>
    <t>1001/1002/0000</t>
  </si>
  <si>
    <t>6225</t>
  </si>
  <si>
    <t>1011/1002/0000</t>
  </si>
  <si>
    <t>6226</t>
  </si>
  <si>
    <t>1101/1002/0000</t>
  </si>
  <si>
    <t>6227</t>
  </si>
  <si>
    <t>1201/1002/0000</t>
  </si>
  <si>
    <t>6228</t>
  </si>
  <si>
    <t>1301/1002/0000</t>
  </si>
  <si>
    <t>6229</t>
  </si>
  <si>
    <t>0101/1003/0000</t>
  </si>
  <si>
    <t>Allowance - Telephone;</t>
  </si>
  <si>
    <t>6230</t>
  </si>
  <si>
    <t>0102/1003/0000</t>
  </si>
  <si>
    <t>6231</t>
  </si>
  <si>
    <t>0201/1003/0007</t>
  </si>
  <si>
    <t>Allowance - Telephone;Chief</t>
  </si>
  <si>
    <t>6232</t>
  </si>
  <si>
    <t>0201/1003/0008</t>
  </si>
  <si>
    <t>Allowance - Telephone;Financ</t>
  </si>
  <si>
    <t>6233</t>
  </si>
  <si>
    <t>0201/1003/0009</t>
  </si>
  <si>
    <t>Allowance - Telephone;Proper</t>
  </si>
  <si>
    <t>6234</t>
  </si>
  <si>
    <t>0202/1003/0000</t>
  </si>
  <si>
    <t>6235</t>
  </si>
  <si>
    <t>0203/1003/0000</t>
  </si>
  <si>
    <t>6236</t>
  </si>
  <si>
    <t>MWIG - Spec</t>
  </si>
  <si>
    <t>0205/1003/0003</t>
  </si>
  <si>
    <t>Allowance - Telephone;Manage</t>
  </si>
  <si>
    <t>6237</t>
  </si>
  <si>
    <t>0205/1003/0004</t>
  </si>
  <si>
    <t>6238</t>
  </si>
  <si>
    <t>0205/1003/0005</t>
  </si>
  <si>
    <t>Allowance - Telephone;Intern</t>
  </si>
  <si>
    <t>6239</t>
  </si>
  <si>
    <t>0205/1003/0006</t>
  </si>
  <si>
    <t>Allowance - Telephone;Admini</t>
  </si>
  <si>
    <t>6240</t>
  </si>
  <si>
    <t>0301/1003/0000</t>
  </si>
  <si>
    <t>6241</t>
  </si>
  <si>
    <t>DWAF - Spec</t>
  </si>
  <si>
    <t>0507/1003/0010</t>
  </si>
  <si>
    <t>6242</t>
  </si>
  <si>
    <t>0507/1003/0011</t>
  </si>
  <si>
    <t>Allowance - Telephone;Commun</t>
  </si>
  <si>
    <t>6243</t>
  </si>
  <si>
    <t>0507/1003/0012</t>
  </si>
  <si>
    <t>Allowance - Telephone;Cattle</t>
  </si>
  <si>
    <t>6244</t>
  </si>
  <si>
    <t>0701/1003/0000</t>
  </si>
  <si>
    <t>6245</t>
  </si>
  <si>
    <t>0702/1003/0000</t>
  </si>
  <si>
    <t>6246</t>
  </si>
  <si>
    <t>INEPG - Specific</t>
  </si>
  <si>
    <t>0801/1003/0015</t>
  </si>
  <si>
    <t>Allowance - Telephone;Parks</t>
  </si>
  <si>
    <t>6247</t>
  </si>
  <si>
    <t>0903/1003/0000</t>
  </si>
  <si>
    <t>6248</t>
  </si>
  <si>
    <t>1001/1003/0000</t>
  </si>
  <si>
    <t>6249</t>
  </si>
  <si>
    <t>1011/1003/0000</t>
  </si>
  <si>
    <t>6250</t>
  </si>
  <si>
    <t>1101/1003/0000</t>
  </si>
  <si>
    <t>6500</t>
  </si>
  <si>
    <t>Project - Youth Development;</t>
  </si>
  <si>
    <t>1201/1003/0000</t>
  </si>
  <si>
    <t>6501</t>
  </si>
  <si>
    <t>Project - Performance Man;Ad</t>
  </si>
  <si>
    <t>1301/1003/0000</t>
  </si>
  <si>
    <t>6502</t>
  </si>
  <si>
    <t xml:space="preserve">Rental Payments;            </t>
  </si>
  <si>
    <t>0507/1004/0011</t>
  </si>
  <si>
    <t>Allowance Standby;Community</t>
  </si>
  <si>
    <t>6503</t>
  </si>
  <si>
    <t xml:space="preserve">Project - FMG;              </t>
  </si>
  <si>
    <t>1001/1004/0000</t>
  </si>
  <si>
    <t>Allowance Standby;</t>
  </si>
  <si>
    <t>6504</t>
  </si>
  <si>
    <t xml:space="preserve">Project - Rural Agriculture </t>
  </si>
  <si>
    <t>1011/1004/0000</t>
  </si>
  <si>
    <t>6505</t>
  </si>
  <si>
    <t xml:space="preserve">Project - LED;              </t>
  </si>
  <si>
    <t>1101/1004/0000</t>
  </si>
  <si>
    <t>6506</t>
  </si>
  <si>
    <t xml:space="preserve">Project - LED Strategy;     </t>
  </si>
  <si>
    <t>1201/1004/0000</t>
  </si>
  <si>
    <t>6507</t>
  </si>
  <si>
    <t xml:space="preserve">Project - LED Youth;        </t>
  </si>
  <si>
    <t>0101/1005/0000</t>
  </si>
  <si>
    <t>Housing Subsidy ;</t>
  </si>
  <si>
    <t>6508</t>
  </si>
  <si>
    <t>Project -  Ward Committee Es</t>
  </si>
  <si>
    <t>0102/1005/0000</t>
  </si>
  <si>
    <t>6509</t>
  </si>
  <si>
    <t xml:space="preserve">IDP;                        </t>
  </si>
  <si>
    <t>0201/1005/0007</t>
  </si>
  <si>
    <t>Housing Subsidy ;Chief Finan</t>
  </si>
  <si>
    <t>6510</t>
  </si>
  <si>
    <t xml:space="preserve">Work Study;                 </t>
  </si>
  <si>
    <t>0201/1005/0008</t>
  </si>
  <si>
    <t>Housing Subsidy ;Finance</t>
  </si>
  <si>
    <t>6511</t>
  </si>
  <si>
    <t xml:space="preserve">Advertisements;             </t>
  </si>
  <si>
    <t>0201/1005/0009</t>
  </si>
  <si>
    <t>Housing Subsidy ;Property Fi</t>
  </si>
  <si>
    <t>6512</t>
  </si>
  <si>
    <t xml:space="preserve">Bank Charges;Finance        </t>
  </si>
  <si>
    <t>0202/1005/0000</t>
  </si>
  <si>
    <t>6513</t>
  </si>
  <si>
    <t xml:space="preserve">Fines &amp; Penalties;Finance   </t>
  </si>
  <si>
    <t>0203/1005/0000</t>
  </si>
  <si>
    <t>6514</t>
  </si>
  <si>
    <t xml:space="preserve">Printing &amp; Stationary;      </t>
  </si>
  <si>
    <t>0205/1005/0003</t>
  </si>
  <si>
    <t>Housing Subsidy ;Manager Adm</t>
  </si>
  <si>
    <t>6515</t>
  </si>
  <si>
    <t xml:space="preserve">Computer Software;          </t>
  </si>
  <si>
    <t>Received IT Budget</t>
  </si>
  <si>
    <t>0205/1005/0004</t>
  </si>
  <si>
    <t>Housing Subsidy ;Manager Tec</t>
  </si>
  <si>
    <t>6516</t>
  </si>
  <si>
    <t xml:space="preserve">Disaster Fund;              </t>
  </si>
  <si>
    <t>0205/1005/0005</t>
  </si>
  <si>
    <t>Housing Subsidy ;Internal Au</t>
  </si>
  <si>
    <t>6517</t>
  </si>
  <si>
    <t xml:space="preserve">Audit Fees;Finance          </t>
  </si>
  <si>
    <t>0205/1005/0006</t>
  </si>
  <si>
    <t>Housing Subsidy ;Administrat</t>
  </si>
  <si>
    <t>6518</t>
  </si>
  <si>
    <t>Audit Committee Fees;Interna</t>
  </si>
  <si>
    <t>0301/1005/0000</t>
  </si>
  <si>
    <t>6519</t>
  </si>
  <si>
    <t>Special Programs Unit;Admini</t>
  </si>
  <si>
    <t>0507/1005/0010</t>
  </si>
  <si>
    <t>Housing Subsidy ;Manager Com</t>
  </si>
  <si>
    <t>6520</t>
  </si>
  <si>
    <t xml:space="preserve">Mayor Entertainment;        </t>
  </si>
  <si>
    <t>0701/1005/0000</t>
  </si>
  <si>
    <t>6521</t>
  </si>
  <si>
    <t xml:space="preserve">Pauper Burials;             </t>
  </si>
  <si>
    <t>0801/1005/0015</t>
  </si>
  <si>
    <t>Housing Subsidy ;Parks</t>
  </si>
  <si>
    <t>6522</t>
  </si>
  <si>
    <t>Publications;Community Servi</t>
  </si>
  <si>
    <t>0801/1005/0016</t>
  </si>
  <si>
    <t>Housing Subsidy ;Sport Groun</t>
  </si>
  <si>
    <t>6523</t>
  </si>
  <si>
    <t xml:space="preserve">Security Services;          </t>
  </si>
  <si>
    <t>1011/1005/0000</t>
  </si>
  <si>
    <t>6524</t>
  </si>
  <si>
    <t xml:space="preserve">Ward Committees;            </t>
  </si>
  <si>
    <t>1101/1005/0000</t>
  </si>
  <si>
    <t>6525</t>
  </si>
  <si>
    <t xml:space="preserve">Postage;                    </t>
  </si>
  <si>
    <t>1201/1005/0000</t>
  </si>
  <si>
    <t>6526</t>
  </si>
  <si>
    <t xml:space="preserve">Tools &amp; Accessories;        </t>
  </si>
  <si>
    <t>0101/1006/0000</t>
  </si>
  <si>
    <t>Overtime;</t>
  </si>
  <si>
    <t>6527</t>
  </si>
  <si>
    <t xml:space="preserve">Health Services;            </t>
  </si>
  <si>
    <t>0201/1006/0008</t>
  </si>
  <si>
    <t>Overtime;Finance</t>
  </si>
  <si>
    <t>6528</t>
  </si>
  <si>
    <t xml:space="preserve">Legal Costs;                </t>
  </si>
  <si>
    <t>Technical &amp; Eviction orders</t>
  </si>
  <si>
    <t>0201/1006/0009</t>
  </si>
  <si>
    <t>Overtime;Property Finance</t>
  </si>
  <si>
    <t>6529</t>
  </si>
  <si>
    <t>Rent - Office Equipment;Admi</t>
  </si>
  <si>
    <t>0203/1006/0000</t>
  </si>
  <si>
    <t>6530</t>
  </si>
  <si>
    <t xml:space="preserve">Rent - Equipment;           </t>
  </si>
  <si>
    <t>0205/1006/0006</t>
  </si>
  <si>
    <t>Overtime;Administration</t>
  </si>
  <si>
    <t>6531</t>
  </si>
  <si>
    <t xml:space="preserve">Operating License;          </t>
  </si>
  <si>
    <t>0301/1006/0000</t>
  </si>
  <si>
    <t>6532</t>
  </si>
  <si>
    <t xml:space="preserve">Vehicle License;            </t>
  </si>
  <si>
    <t>Fleet records</t>
  </si>
  <si>
    <t>0503/1006/0000</t>
  </si>
  <si>
    <t>6533</t>
  </si>
  <si>
    <t xml:space="preserve">License &amp; Internet Fees;    </t>
  </si>
  <si>
    <t>IT's input needed</t>
  </si>
  <si>
    <t>0507/1006/0011</t>
  </si>
  <si>
    <t>Overtime;Community Services</t>
  </si>
  <si>
    <t>6534</t>
  </si>
  <si>
    <t xml:space="preserve">Membership Fees;            </t>
  </si>
  <si>
    <t>0507/1006/0012</t>
  </si>
  <si>
    <t>Overtime;Cattle Farming</t>
  </si>
  <si>
    <t>6535</t>
  </si>
  <si>
    <t>Inventory (tools,equip,etc.)</t>
  </si>
  <si>
    <t>0601/1006/0000</t>
  </si>
  <si>
    <t>6536</t>
  </si>
  <si>
    <t xml:space="preserve">Material &amp; Stores;Rouxville </t>
  </si>
  <si>
    <t>0701/1006/0000</t>
  </si>
  <si>
    <t>6537</t>
  </si>
  <si>
    <t>Interest Bank Overdraft;Fina</t>
  </si>
  <si>
    <t>0702/1006/0000</t>
  </si>
  <si>
    <t>6538</t>
  </si>
  <si>
    <t xml:space="preserve">Entertainment;              </t>
  </si>
  <si>
    <t>0704/1006/0000</t>
  </si>
  <si>
    <t>6539</t>
  </si>
  <si>
    <t xml:space="preserve">Training;                   </t>
  </si>
  <si>
    <t>0801/1006/0015</t>
  </si>
  <si>
    <t>Overtime;Parks</t>
  </si>
  <si>
    <t>6540</t>
  </si>
  <si>
    <t xml:space="preserve">Water Chemicals;            </t>
  </si>
  <si>
    <t>0801/1006/0016</t>
  </si>
  <si>
    <t>Overtime;Sport Ground</t>
  </si>
  <si>
    <t>6541</t>
  </si>
  <si>
    <t xml:space="preserve">Subsistence &amp; Traveling;    </t>
  </si>
  <si>
    <t>1001/1006/0000</t>
  </si>
  <si>
    <t>6542</t>
  </si>
  <si>
    <t xml:space="preserve">Computer Costs;             </t>
  </si>
  <si>
    <t>1011/1006/0000</t>
  </si>
  <si>
    <t>6543</t>
  </si>
  <si>
    <t xml:space="preserve">Cleaning Materials;         </t>
  </si>
  <si>
    <t>1101/1006/0000</t>
  </si>
  <si>
    <t>6544</t>
  </si>
  <si>
    <t xml:space="preserve">Telephone Charges;          </t>
  </si>
  <si>
    <t>1201/1006/0000</t>
  </si>
  <si>
    <t>6545</t>
  </si>
  <si>
    <t xml:space="preserve">Tourism;                    </t>
  </si>
  <si>
    <t>1301/1006/0000</t>
  </si>
  <si>
    <t>6546</t>
  </si>
  <si>
    <t>Uniforms &amp; Protective Clothi</t>
  </si>
  <si>
    <t>0101/1007/0000</t>
  </si>
  <si>
    <t>Allowance - Other;</t>
  </si>
  <si>
    <t>6547</t>
  </si>
  <si>
    <t xml:space="preserve">Election Costs;             </t>
  </si>
  <si>
    <t>0102/1007/0000</t>
  </si>
  <si>
    <t>6548</t>
  </si>
  <si>
    <t xml:space="preserve">Lost Library Books;         </t>
  </si>
  <si>
    <t>0201/1007/0007</t>
  </si>
  <si>
    <t>Allowance - Other;Chief Fina</t>
  </si>
  <si>
    <t>6549</t>
  </si>
  <si>
    <t xml:space="preserve">Insurance - External;       </t>
  </si>
  <si>
    <t>0201/1007/0008</t>
  </si>
  <si>
    <t>Allowance - Other;Finance</t>
  </si>
  <si>
    <t>6550</t>
  </si>
  <si>
    <t xml:space="preserve">Refreshments;               </t>
  </si>
  <si>
    <t>0201/1007/0009</t>
  </si>
  <si>
    <t>Allowance - Other;Property F</t>
  </si>
  <si>
    <t>6551</t>
  </si>
  <si>
    <t xml:space="preserve">Transport Costs;            </t>
  </si>
  <si>
    <t>0202/1007/0000</t>
  </si>
  <si>
    <t>6552</t>
  </si>
  <si>
    <t xml:space="preserve">Fuel &amp; Oil - Vehicles;      </t>
  </si>
  <si>
    <t>Increase due to add vehicles</t>
  </si>
  <si>
    <t>0203/1007/0000</t>
  </si>
  <si>
    <t>6553</t>
  </si>
  <si>
    <t xml:space="preserve">Cattle Feed;                </t>
  </si>
  <si>
    <t>0205/1007/0003</t>
  </si>
  <si>
    <t>Allowance - Other;Manager Ad</t>
  </si>
  <si>
    <t>6554</t>
  </si>
  <si>
    <t xml:space="preserve">Consumables;                </t>
  </si>
  <si>
    <t>0205/1007/0004</t>
  </si>
  <si>
    <t>Allowance - Other;Manager Te</t>
  </si>
  <si>
    <t>6555</t>
  </si>
  <si>
    <t xml:space="preserve">Interim Valuations;Property </t>
  </si>
  <si>
    <t>0205/1007/0006</t>
  </si>
  <si>
    <t>Allowance - Other;Administra</t>
  </si>
  <si>
    <t>6556</t>
  </si>
  <si>
    <t>MSIG - Expenses;Administrati</t>
  </si>
  <si>
    <t>0301/1007/0000</t>
  </si>
  <si>
    <t>6557</t>
  </si>
  <si>
    <t xml:space="preserve">Commision Vendors;          </t>
  </si>
  <si>
    <t>0501/1007/0000</t>
  </si>
  <si>
    <t>6558</t>
  </si>
  <si>
    <t xml:space="preserve">Electricity Purchases;      </t>
  </si>
  <si>
    <t>0503/1007/0000</t>
  </si>
  <si>
    <t>6559</t>
  </si>
  <si>
    <t xml:space="preserve">CCA - Infrastructure;       </t>
  </si>
  <si>
    <t>0507/1007/0010</t>
  </si>
  <si>
    <t>Allowance - Other;Manager Co</t>
  </si>
  <si>
    <t>6560</t>
  </si>
  <si>
    <t xml:space="preserve">CCA - Tools &amp; Equipment;    </t>
  </si>
  <si>
    <t>0507/1007/0011</t>
  </si>
  <si>
    <t>Allowance - Other;Community</t>
  </si>
  <si>
    <t>6561</t>
  </si>
  <si>
    <t>CCA - Vehicles, Plant &amp; Equi</t>
  </si>
  <si>
    <t>0507/1007/0012</t>
  </si>
  <si>
    <t>Allowance - Other;Cattle Far</t>
  </si>
  <si>
    <t>6562</t>
  </si>
  <si>
    <t>CCA - Furniture &amp; Office Equ</t>
  </si>
  <si>
    <t>0601/1007/0000</t>
  </si>
  <si>
    <t>6563</t>
  </si>
  <si>
    <t xml:space="preserve">CCA - Town Hall &amp; Ward Off; </t>
  </si>
  <si>
    <t>0701/1007/0000</t>
  </si>
  <si>
    <t>6564</t>
  </si>
  <si>
    <t xml:space="preserve">CCA - Community Halls;      </t>
  </si>
  <si>
    <t>0702/1007/0000</t>
  </si>
  <si>
    <t>6565</t>
  </si>
  <si>
    <t xml:space="preserve">Professional Services;      </t>
  </si>
  <si>
    <t>Breakdown</t>
  </si>
  <si>
    <t>0704/1007/0000</t>
  </si>
  <si>
    <t>6566</t>
  </si>
  <si>
    <t xml:space="preserve">MIG - Expenses;             </t>
  </si>
  <si>
    <t>0801/1007/0015</t>
  </si>
  <si>
    <t>Allowance - Other;Parks</t>
  </si>
  <si>
    <t>6567</t>
  </si>
  <si>
    <t>Investment Adjustment;Financ</t>
  </si>
  <si>
    <t>0801/1007/0016</t>
  </si>
  <si>
    <t>Allowance - Other;Sport Grou</t>
  </si>
  <si>
    <t>6568</t>
  </si>
  <si>
    <t>Internal Audit Fees;Internal</t>
  </si>
  <si>
    <t>1001/1007/0000</t>
  </si>
  <si>
    <t>6569</t>
  </si>
  <si>
    <t xml:space="preserve">Training - SETA;            </t>
  </si>
  <si>
    <t>1% of sdl</t>
  </si>
  <si>
    <t>1011/1007/0000</t>
  </si>
  <si>
    <t>6570</t>
  </si>
  <si>
    <t>Quarterly Newsletters;Admini</t>
  </si>
  <si>
    <t>1101/1007/0000</t>
  </si>
  <si>
    <t>6571</t>
  </si>
  <si>
    <t xml:space="preserve">Traffic Operational Plan;   </t>
  </si>
  <si>
    <t>1201/1007/0000</t>
  </si>
  <si>
    <t>6572</t>
  </si>
  <si>
    <t>CCA - IT</t>
  </si>
  <si>
    <t>0201/1008/0008</t>
  </si>
  <si>
    <t>Temporary Workers;Finance</t>
  </si>
  <si>
    <t>6800</t>
  </si>
  <si>
    <t>R/M - Caravan Park;Community</t>
  </si>
  <si>
    <t>0202/1008/0000</t>
  </si>
  <si>
    <t>Temporary Workers;</t>
  </si>
  <si>
    <t>6801</t>
  </si>
  <si>
    <t>R/M - Buildings;</t>
  </si>
  <si>
    <t>0504</t>
  </si>
  <si>
    <t>0504/1008/0000</t>
  </si>
  <si>
    <t>6802</t>
  </si>
  <si>
    <t xml:space="preserve">R/M - Tools &amp; Equipment;    </t>
  </si>
  <si>
    <t>0507/1008/0011</t>
  </si>
  <si>
    <t>Temporary Workers;Community</t>
  </si>
  <si>
    <t>6803</t>
  </si>
  <si>
    <t>R/M - Furniture &amp; Equipment;</t>
  </si>
  <si>
    <t>0801/1008/0015</t>
  </si>
  <si>
    <t>Temporary Workers;Parks</t>
  </si>
  <si>
    <t>6804</t>
  </si>
  <si>
    <t>R/M - Fencing;Rouxville Unit</t>
  </si>
  <si>
    <t>1001/1008/0000</t>
  </si>
  <si>
    <t>6805</t>
  </si>
  <si>
    <t>R/M - Sport Fields;Sport Gro</t>
  </si>
  <si>
    <t>1011/1008/0000</t>
  </si>
  <si>
    <t>6806</t>
  </si>
  <si>
    <t xml:space="preserve">R/M - Stormwater;           </t>
  </si>
  <si>
    <t>1101/1008/0000</t>
  </si>
  <si>
    <t>6807</t>
  </si>
  <si>
    <t>R/M - Roads &amp; Streets;</t>
  </si>
  <si>
    <t>1201/1008/0000</t>
  </si>
  <si>
    <t>6808</t>
  </si>
  <si>
    <t>R/M - Vehicles &amp; Equipment;</t>
  </si>
  <si>
    <t>0101/1009/0000</t>
  </si>
  <si>
    <t>Allowance - Vehicle;</t>
  </si>
  <si>
    <t>6809</t>
  </si>
  <si>
    <t xml:space="preserve">R/M - Water Reticulation;   </t>
  </si>
  <si>
    <t>0102/1009/0000</t>
  </si>
  <si>
    <t>6810</t>
  </si>
  <si>
    <t xml:space="preserve">R/M - Dumping Site;         </t>
  </si>
  <si>
    <t>0201/1009/0007</t>
  </si>
  <si>
    <t>Allowance - Vehicle;Chief Fi</t>
  </si>
  <si>
    <t>6811</t>
  </si>
  <si>
    <t xml:space="preserve">R/M - Traffic &amp; Road Signs; </t>
  </si>
  <si>
    <t>0201/1009/0008</t>
  </si>
  <si>
    <t>Allowance - Vehicle;Finance</t>
  </si>
  <si>
    <t>6812</t>
  </si>
  <si>
    <t xml:space="preserve">R/M - Sewerage;             </t>
  </si>
  <si>
    <t>0201/1009/0009</t>
  </si>
  <si>
    <t>Allowance - Vehicle;Property</t>
  </si>
  <si>
    <t>6813</t>
  </si>
  <si>
    <t xml:space="preserve">R/M - General ;Parks        </t>
  </si>
  <si>
    <t>0202/1009/0000</t>
  </si>
  <si>
    <t>6814</t>
  </si>
  <si>
    <t xml:space="preserve">R/M - Street Lights;        </t>
  </si>
  <si>
    <t>0203/1009/0000</t>
  </si>
  <si>
    <t>6815</t>
  </si>
  <si>
    <t xml:space="preserve">R/M - Plant &amp; Equipment;    </t>
  </si>
  <si>
    <t>0205/1009/0003</t>
  </si>
  <si>
    <t>Allowance - Vehicle;Manager</t>
  </si>
  <si>
    <t>6816</t>
  </si>
  <si>
    <t xml:space="preserve">R/M - Network;              </t>
  </si>
  <si>
    <t>0205/1009/0004</t>
  </si>
  <si>
    <t>6817</t>
  </si>
  <si>
    <t xml:space="preserve">R/M - Meters;               </t>
  </si>
  <si>
    <t>0205/1009/0005</t>
  </si>
  <si>
    <t>Allowance - Vehicle;Internal</t>
  </si>
  <si>
    <t>6818</t>
  </si>
  <si>
    <t xml:space="preserve">R/M - Grounds/Gardens;      </t>
  </si>
  <si>
    <t>0205/1009/0006</t>
  </si>
  <si>
    <t>Allowance - Vehicle;Administ</t>
  </si>
  <si>
    <t>6819</t>
  </si>
  <si>
    <t>R/M - Website;Administration</t>
  </si>
  <si>
    <t>0301/1009/0000</t>
  </si>
  <si>
    <t>7500</t>
  </si>
  <si>
    <t xml:space="preserve">Contr - Bad Debts;          </t>
  </si>
  <si>
    <t>0507/1009/0010</t>
  </si>
  <si>
    <t>7501</t>
  </si>
  <si>
    <t xml:space="preserve">Contr - Leave Reserve;      </t>
  </si>
  <si>
    <t>0507/1009/0011</t>
  </si>
  <si>
    <t>Allowance - Vehicle;Communit</t>
  </si>
  <si>
    <t>7502</t>
  </si>
  <si>
    <t xml:space="preserve">Contr Fund - Pro-rata Bonus </t>
  </si>
  <si>
    <t>Increase higher salaries</t>
  </si>
  <si>
    <t>0601/1009/0000</t>
  </si>
  <si>
    <t>7503</t>
  </si>
  <si>
    <t>Transfer - Gov Grant Reserve</t>
  </si>
  <si>
    <t>0701/1009/0000</t>
  </si>
  <si>
    <t>7504</t>
  </si>
  <si>
    <t xml:space="preserve">Contr - CDF;Chief Financial </t>
  </si>
  <si>
    <t>1001/1009/0000</t>
  </si>
  <si>
    <t>TCV*</t>
  </si>
  <si>
    <t>SPLUMA</t>
  </si>
  <si>
    <t>Sports</t>
  </si>
  <si>
    <t>Wellness</t>
  </si>
  <si>
    <t>1101/1009/0000</t>
  </si>
  <si>
    <t>8000</t>
  </si>
  <si>
    <t>Property Rates - Farms;Prope</t>
  </si>
  <si>
    <t>Indigents registered earning additional income.</t>
  </si>
  <si>
    <t>8001</t>
  </si>
  <si>
    <t>Property Rates - Business;Pr</t>
  </si>
  <si>
    <t>8002</t>
  </si>
  <si>
    <t>Rebate - Property Rates;Prop</t>
  </si>
  <si>
    <t>8003</t>
  </si>
  <si>
    <t>Property Rates - Government;</t>
  </si>
  <si>
    <t>8004</t>
  </si>
  <si>
    <t>Property Rates - Residential</t>
  </si>
  <si>
    <t>8005</t>
  </si>
  <si>
    <t>Discount - Rates Overchaged;</t>
  </si>
  <si>
    <t>8051</t>
  </si>
  <si>
    <t xml:space="preserve">Refuse Removal Levies;      </t>
  </si>
  <si>
    <t>8052</t>
  </si>
  <si>
    <t xml:space="preserve">Water Levies;               </t>
  </si>
  <si>
    <t>8053</t>
  </si>
  <si>
    <t xml:space="preserve">Electricity Sales;          </t>
  </si>
  <si>
    <t>8054</t>
  </si>
  <si>
    <t xml:space="preserve">Electricity Sales Pre-paid; </t>
  </si>
  <si>
    <t>8055</t>
  </si>
  <si>
    <t xml:space="preserve">Sewerage Levies;            </t>
  </si>
  <si>
    <t>8100</t>
  </si>
  <si>
    <t>Rent - Buildings;Council Pro</t>
  </si>
  <si>
    <t>8101</t>
  </si>
  <si>
    <t xml:space="preserve">Rent - Hall;                </t>
  </si>
  <si>
    <t>8102</t>
  </si>
  <si>
    <t>Rent - Sport Fields;Sport Gr</t>
  </si>
  <si>
    <t>8103</t>
  </si>
  <si>
    <t>Rent - Caravan Park;Sport Gr</t>
  </si>
  <si>
    <t>8104</t>
  </si>
  <si>
    <t xml:space="preserve">Rent - Plant &amp; Equipment;   </t>
  </si>
  <si>
    <t>8105</t>
  </si>
  <si>
    <t xml:space="preserve">Rent - Camps;Camps          </t>
  </si>
  <si>
    <t>8106</t>
  </si>
  <si>
    <t xml:space="preserve">Rent - Houses;              </t>
  </si>
  <si>
    <t>8107</t>
  </si>
  <si>
    <t xml:space="preserve">Rent - Crockery;            </t>
  </si>
  <si>
    <t>8108</t>
  </si>
  <si>
    <t>Vodacom Rental;Council Prope</t>
  </si>
  <si>
    <t>8150</t>
  </si>
  <si>
    <t>Interest - Investments;Finan</t>
  </si>
  <si>
    <t>8151</t>
  </si>
  <si>
    <t>Interest - Bank Account;Fina</t>
  </si>
  <si>
    <t>8200</t>
  </si>
  <si>
    <t>Interest on Arrears;Property</t>
  </si>
  <si>
    <t>8250</t>
  </si>
  <si>
    <t xml:space="preserve">Dividends Received;Finance  </t>
  </si>
  <si>
    <t>8251</t>
  </si>
  <si>
    <t xml:space="preserve">Dividends;Finance           </t>
  </si>
  <si>
    <t>8300</t>
  </si>
  <si>
    <t xml:space="preserve">Traffic Fines;              </t>
  </si>
  <si>
    <t>8301</t>
  </si>
  <si>
    <t xml:space="preserve">Fines Library;              </t>
  </si>
  <si>
    <t>8351</t>
  </si>
  <si>
    <t xml:space="preserve">Permits;                    </t>
  </si>
  <si>
    <t>8400</t>
  </si>
  <si>
    <t xml:space="preserve">Subsidy - Dept of Health;   </t>
  </si>
  <si>
    <t>8401</t>
  </si>
  <si>
    <t xml:space="preserve">NT Grant - Equitable Share; </t>
  </si>
  <si>
    <t>R5 million roll-over</t>
  </si>
  <si>
    <t>8402</t>
  </si>
  <si>
    <t xml:space="preserve">NT Grant - MFMA;Finance     </t>
  </si>
  <si>
    <t>8403</t>
  </si>
  <si>
    <t xml:space="preserve">NT Grant - Sal Councillors; </t>
  </si>
  <si>
    <t>8404</t>
  </si>
  <si>
    <t>NT Grant - MSIG;Administrati</t>
  </si>
  <si>
    <t>8405</t>
  </si>
  <si>
    <t>Prov Gov - Man Remuneration;</t>
  </si>
  <si>
    <t>8450</t>
  </si>
  <si>
    <t xml:space="preserve">NT Grant - MIG;             </t>
  </si>
  <si>
    <t>8451</t>
  </si>
  <si>
    <t xml:space="preserve">Prov Gov - Spatial Plan;    </t>
  </si>
  <si>
    <t>8452</t>
  </si>
  <si>
    <t>Prov Gov - DWAF;Manager Tech</t>
  </si>
  <si>
    <t>8453</t>
  </si>
  <si>
    <t xml:space="preserve">NT Grant - EPWP;            </t>
  </si>
  <si>
    <t>8454</t>
  </si>
  <si>
    <t xml:space="preserve">NT Grant - INEPG;           </t>
  </si>
  <si>
    <t>8455</t>
  </si>
  <si>
    <t xml:space="preserve">Regional Bulk Infra Grant;  </t>
  </si>
  <si>
    <t>8456</t>
  </si>
  <si>
    <t xml:space="preserve">Xhariep District Mun Grant; </t>
  </si>
  <si>
    <t>8457</t>
  </si>
  <si>
    <t xml:space="preserve">Provincial Grant;           </t>
  </si>
  <si>
    <t>8458</t>
  </si>
  <si>
    <t xml:space="preserve">NT Grant - MWIG;            </t>
  </si>
  <si>
    <t>8500</t>
  </si>
  <si>
    <t xml:space="preserve">Rates Certificates;Finance  </t>
  </si>
  <si>
    <t>8501</t>
  </si>
  <si>
    <t xml:space="preserve">Discount Received;Finance   </t>
  </si>
  <si>
    <t>8502</t>
  </si>
  <si>
    <t xml:space="preserve">Re-Connection Fees;         </t>
  </si>
  <si>
    <t>8503</t>
  </si>
  <si>
    <t xml:space="preserve">Photostats;                 </t>
  </si>
  <si>
    <t>8504</t>
  </si>
  <si>
    <t xml:space="preserve">Sales - Pound (Auctions);   </t>
  </si>
  <si>
    <t>8505</t>
  </si>
  <si>
    <t xml:space="preserve">Connection Fees;            </t>
  </si>
  <si>
    <t>8506</t>
  </si>
  <si>
    <t xml:space="preserve">Cemetery Fees;              </t>
  </si>
  <si>
    <t>8507</t>
  </si>
  <si>
    <t>Building Plan &amp; Inspection F</t>
  </si>
  <si>
    <t>8508</t>
  </si>
  <si>
    <t xml:space="preserve">Sundry Income;              </t>
  </si>
  <si>
    <t>8509</t>
  </si>
  <si>
    <t xml:space="preserve">Gravel Sales;               </t>
  </si>
  <si>
    <t>8510</t>
  </si>
  <si>
    <t xml:space="preserve">Sewerage Blockages;         </t>
  </si>
  <si>
    <t>8511</t>
  </si>
  <si>
    <t xml:space="preserve">Pound Fees;                 </t>
  </si>
  <si>
    <t>8512</t>
  </si>
  <si>
    <t xml:space="preserve">Fees - Lost Library Books ; </t>
  </si>
  <si>
    <t>Compensation Commissioner;</t>
  </si>
  <si>
    <t>8513</t>
  </si>
  <si>
    <t xml:space="preserve">Drum Sales;                 </t>
  </si>
  <si>
    <t>8514</t>
  </si>
  <si>
    <t>Sale of cattle;Cattle Farmin</t>
  </si>
  <si>
    <t>8515</t>
  </si>
  <si>
    <t xml:space="preserve">Free Basic Electricity;     </t>
  </si>
  <si>
    <t>8516</t>
  </si>
  <si>
    <t xml:space="preserve">Free Basic Water;           </t>
  </si>
  <si>
    <t>8517</t>
  </si>
  <si>
    <t xml:space="preserve">Administration Fees;Finance </t>
  </si>
  <si>
    <t>8518</t>
  </si>
  <si>
    <t xml:space="preserve">Legal Fees;Administration   </t>
  </si>
  <si>
    <t>8519</t>
  </si>
  <si>
    <t xml:space="preserve">Commission Received;Finance </t>
  </si>
  <si>
    <t>Compensation Commissioner;Ma</t>
  </si>
  <si>
    <t>8520</t>
  </si>
  <si>
    <t xml:space="preserve">Vat Received;Finance        </t>
  </si>
  <si>
    <t>8521</t>
  </si>
  <si>
    <t xml:space="preserve">Loan - ABSA;                </t>
  </si>
  <si>
    <t>8522</t>
  </si>
  <si>
    <t>0501/1012/0000</t>
  </si>
  <si>
    <t>0503/1012/0000</t>
  </si>
  <si>
    <t>0507/1012/0010</t>
  </si>
  <si>
    <t>Check</t>
  </si>
  <si>
    <t>0507/1012/0011</t>
  </si>
  <si>
    <t>Compensation Commissioner;Co</t>
  </si>
  <si>
    <t>0601/1012/0000</t>
  </si>
  <si>
    <t>Non Cash flow items</t>
  </si>
  <si>
    <t>0701/1012/0000</t>
  </si>
  <si>
    <t>0704/1012/0000</t>
  </si>
  <si>
    <t>Provisions</t>
  </si>
  <si>
    <t>0801/1012/0015</t>
  </si>
  <si>
    <t>Compensation Commissioner;Pa</t>
  </si>
  <si>
    <t>0801/1012/0016</t>
  </si>
  <si>
    <t>Compensation Commissioner;Sp</t>
  </si>
  <si>
    <t>Deficit/(Surplus)</t>
  </si>
  <si>
    <t>0903/1012/0000</t>
  </si>
  <si>
    <t>1001/1012/0000</t>
  </si>
  <si>
    <t>Outstanding Creditors</t>
  </si>
  <si>
    <t>1011/1012/0000</t>
  </si>
  <si>
    <t>Third parties</t>
  </si>
  <si>
    <t>1101/1012/0000</t>
  </si>
  <si>
    <t>1201/1012/0000</t>
  </si>
  <si>
    <t>Cash Shortage</t>
  </si>
  <si>
    <t>1301/1012/0000</t>
  </si>
  <si>
    <t>To create new vote for these expenditures</t>
  </si>
  <si>
    <t>0101/1013/0000</t>
  </si>
  <si>
    <t>Ward Allowances;</t>
  </si>
  <si>
    <t>0101/1050/0000</t>
  </si>
  <si>
    <t>Medical Aid Fund;</t>
  </si>
  <si>
    <t>0102/1050/0000</t>
  </si>
  <si>
    <t>0201/1050/0007</t>
  </si>
  <si>
    <t>Medical Aid Fund;Chief Finan</t>
  </si>
  <si>
    <t>0201/1050/0008</t>
  </si>
  <si>
    <t>Medical Aid Fund;Finance</t>
  </si>
  <si>
    <t>0201/1050/0009</t>
  </si>
  <si>
    <t>Medical Aid Fund;Property Fi</t>
  </si>
  <si>
    <t>0202/1050/0000</t>
  </si>
  <si>
    <t>0203/1050/0000</t>
  </si>
  <si>
    <t>0204/1050/0014</t>
  </si>
  <si>
    <t>Medical Aid Fund;Camps</t>
  </si>
  <si>
    <t>0205/1050/0003</t>
  </si>
  <si>
    <t>Medical Aid Fund;Manager Adm</t>
  </si>
  <si>
    <t>0205/1050/0004</t>
  </si>
  <si>
    <t>Medical Aid Fund;Manager Tec</t>
  </si>
  <si>
    <t>0205/1050/0005</t>
  </si>
  <si>
    <t>Medical Aid Fund;Internal Au</t>
  </si>
  <si>
    <t>0205/1050/0006</t>
  </si>
  <si>
    <t>Medical Aid Fund;Administrat</t>
  </si>
  <si>
    <t>0301/1050/0000</t>
  </si>
  <si>
    <t>0501/1050/0000</t>
  </si>
  <si>
    <t>0503/1050/0000</t>
  </si>
  <si>
    <t>0507/1050/0010</t>
  </si>
  <si>
    <t>Medical Aid Fund;Manager Com</t>
  </si>
  <si>
    <t>0507/1050/0011</t>
  </si>
  <si>
    <t>Medical Aid Fund;Community S</t>
  </si>
  <si>
    <t>0507/1050/0012</t>
  </si>
  <si>
    <t>Medical Aid Fund;Cattle Farm</t>
  </si>
  <si>
    <t>0601/1050/0000</t>
  </si>
  <si>
    <t>0701/1050/0000</t>
  </si>
  <si>
    <t>0702/1050/0000</t>
  </si>
  <si>
    <t>0704/1050/0000</t>
  </si>
  <si>
    <t>0801/1050/0015</t>
  </si>
  <si>
    <t>Medical Aid Fund;Parks</t>
  </si>
  <si>
    <t>0801/1050/0016</t>
  </si>
  <si>
    <t>Medical Aid Fund;Sport Groun</t>
  </si>
  <si>
    <t>0903/1050/0000</t>
  </si>
  <si>
    <t>1001/1050/0000</t>
  </si>
  <si>
    <t>1011/1050/0000</t>
  </si>
  <si>
    <t>1101/1050/0000</t>
  </si>
  <si>
    <t>1201/1050/0000</t>
  </si>
  <si>
    <t>1301/1050/0000</t>
  </si>
  <si>
    <t>0101/1051/0000</t>
  </si>
  <si>
    <t>Pension Fund ;</t>
  </si>
  <si>
    <t>0102/1051/0000</t>
  </si>
  <si>
    <t>0201/1051/0007</t>
  </si>
  <si>
    <t>Pension Fund ;Chief Financia</t>
  </si>
  <si>
    <t>0201/1051/0008</t>
  </si>
  <si>
    <t>Pension Fund ;Finance</t>
  </si>
  <si>
    <t>0201/1051/0009</t>
  </si>
  <si>
    <t>Pension Fund ;Property Finan</t>
  </si>
  <si>
    <t>0202/1051/0000</t>
  </si>
  <si>
    <t>0203/1051/0000</t>
  </si>
  <si>
    <t>0204/1051/0014</t>
  </si>
  <si>
    <t>Pension Fund ;Camps</t>
  </si>
  <si>
    <t>0205/1051/0003</t>
  </si>
  <si>
    <t>Pension Fund ;Manager Admini</t>
  </si>
  <si>
    <t>0205/1051/0004</t>
  </si>
  <si>
    <t>Pension Fund ;Manager Techni</t>
  </si>
  <si>
    <t>0205/1051/0005</t>
  </si>
  <si>
    <t>Pension Fund ;Internal Audit</t>
  </si>
  <si>
    <t>0205/1051/0006</t>
  </si>
  <si>
    <t>Pension Fund ;Administration</t>
  </si>
  <si>
    <t>0301/1051/0000</t>
  </si>
  <si>
    <t>0501/1051/0000</t>
  </si>
  <si>
    <t>0503/1051/0000</t>
  </si>
  <si>
    <t>0507/1051/0010</t>
  </si>
  <si>
    <t>Pension Fund ;Manager Comm S</t>
  </si>
  <si>
    <t>0507/1051/0011</t>
  </si>
  <si>
    <t>Pension Fund ;Community Serv</t>
  </si>
  <si>
    <t>0507/1051/0012</t>
  </si>
  <si>
    <t>Pension Fund ;Cattle Farming</t>
  </si>
  <si>
    <t>0601/1051/0000</t>
  </si>
  <si>
    <t>0701/1051/0000</t>
  </si>
  <si>
    <t>0702/1051/0000</t>
  </si>
  <si>
    <t>0704/1051/0000</t>
  </si>
  <si>
    <t>0801/1051/0015</t>
  </si>
  <si>
    <t>Pension Fund ;Parks</t>
  </si>
  <si>
    <t>0801/1051/0016</t>
  </si>
  <si>
    <t>Pension Fund ;Sport Ground</t>
  </si>
  <si>
    <t>0903/1051/0000</t>
  </si>
  <si>
    <t>1001/1051/0000</t>
  </si>
  <si>
    <t>1011/1051/0000</t>
  </si>
  <si>
    <t>1101/1051/0000</t>
  </si>
  <si>
    <t>1201/1051/0000</t>
  </si>
  <si>
    <t>1301/1051/0000</t>
  </si>
  <si>
    <t>0101/1052/0000</t>
  </si>
  <si>
    <t>UIF;</t>
  </si>
  <si>
    <t>0102/1052/0000</t>
  </si>
  <si>
    <t>0201/1052/0007</t>
  </si>
  <si>
    <t>UIF;Chief Financial Officer</t>
  </si>
  <si>
    <t>0201/1052/0008</t>
  </si>
  <si>
    <t>UIF;Finance</t>
  </si>
  <si>
    <t>0201/1052/0009</t>
  </si>
  <si>
    <t>UIF;Property Finance</t>
  </si>
  <si>
    <t>0202/1052/0000</t>
  </si>
  <si>
    <t>0203/1052/0000</t>
  </si>
  <si>
    <t>0204/1052/0014</t>
  </si>
  <si>
    <t>UIF;Camps</t>
  </si>
  <si>
    <t>0205/1052/0003</t>
  </si>
  <si>
    <t>UIF;Manager Administration</t>
  </si>
  <si>
    <t>0205/1052/0004</t>
  </si>
  <si>
    <t>UIF;Manager Technical Servic</t>
  </si>
  <si>
    <t>0205/1052/0005</t>
  </si>
  <si>
    <t>UIF;Internal Auditor</t>
  </si>
  <si>
    <t>0205/1052/0006</t>
  </si>
  <si>
    <t>UIF;Administration</t>
  </si>
  <si>
    <t>0301/1052/0000</t>
  </si>
  <si>
    <t>0501/1052/0000</t>
  </si>
  <si>
    <t>0503/1052/0000</t>
  </si>
  <si>
    <t>0507/1052/0010</t>
  </si>
  <si>
    <t>UIF;Manager Comm Services</t>
  </si>
  <si>
    <t>0507/1052/0011</t>
  </si>
  <si>
    <t>UIF;Community Services</t>
  </si>
  <si>
    <t>0507/1052/0012</t>
  </si>
  <si>
    <t>UIF;Cattle Farming</t>
  </si>
  <si>
    <t>0601/1052/0000</t>
  </si>
  <si>
    <t>0701/1052/0000</t>
  </si>
  <si>
    <t>0702/1052/0000</t>
  </si>
  <si>
    <t>0704/1052/0000</t>
  </si>
  <si>
    <t>0801/1052/0015</t>
  </si>
  <si>
    <t>UIF;Parks</t>
  </si>
  <si>
    <t>0801/1052/0016</t>
  </si>
  <si>
    <t>UIF;Sport Ground</t>
  </si>
  <si>
    <t>0903/1052/0000</t>
  </si>
  <si>
    <t>1001/1052/0000</t>
  </si>
  <si>
    <t>1011/1052/0000</t>
  </si>
  <si>
    <t>1101/1052/0000</t>
  </si>
  <si>
    <t>1201/1052/0000</t>
  </si>
  <si>
    <t>1301/1052/0000</t>
  </si>
  <si>
    <t>0205/1055/0006</t>
  </si>
  <si>
    <t>0101/1092/0000</t>
  </si>
  <si>
    <t>Councillors - Allowance;</t>
  </si>
  <si>
    <t>0101/1093/0000</t>
  </si>
  <si>
    <t>0101/1094/0000</t>
  </si>
  <si>
    <t>0101/1095/0000</t>
  </si>
  <si>
    <t>Councillors - SDL;</t>
  </si>
  <si>
    <t>0101/1096/0000</t>
  </si>
  <si>
    <t>Councillors - Medical Aid;</t>
  </si>
  <si>
    <t>0101/1097/0000</t>
  </si>
  <si>
    <t>Councillors - Pension Fund;</t>
  </si>
  <si>
    <t>0101/1098/0000</t>
  </si>
  <si>
    <t>0201/2000/0009</t>
  </si>
  <si>
    <t>Bad Debts;Property Finance</t>
  </si>
  <si>
    <t>1001/2000/0000</t>
  </si>
  <si>
    <t>Bad Debts;</t>
  </si>
  <si>
    <t>1011/2000/0000</t>
  </si>
  <si>
    <t>1201/2000/0000</t>
  </si>
  <si>
    <t>0201/4000/0009</t>
  </si>
  <si>
    <t>Depreciation;Property Financ</t>
  </si>
  <si>
    <t>1001/4000/0000</t>
  </si>
  <si>
    <t>Depreciation;</t>
  </si>
  <si>
    <t>1011/4000/0000</t>
  </si>
  <si>
    <t>1101/4000/0000</t>
  </si>
  <si>
    <t>1201/4000/0000</t>
  </si>
  <si>
    <t>1301/4000/0000</t>
  </si>
  <si>
    <t>1101/5000/0000</t>
  </si>
  <si>
    <t>Finance Lease;</t>
  </si>
  <si>
    <t>0201/5001/0009</t>
  </si>
  <si>
    <t>Interest External Loans;Prop</t>
  </si>
  <si>
    <t>0503/5001/0000</t>
  </si>
  <si>
    <t>Interest External Loans;</t>
  </si>
  <si>
    <t>1011/5001/0000</t>
  </si>
  <si>
    <t>1101/5001/0000</t>
  </si>
  <si>
    <t>1201/5001/0000</t>
  </si>
  <si>
    <t>1001/5002/0000</t>
  </si>
  <si>
    <t>Interest - DBSA;</t>
  </si>
  <si>
    <t>1301/5003/0000</t>
  </si>
  <si>
    <t>Interest - HP;</t>
  </si>
  <si>
    <t>0503/5051/0000</t>
  </si>
  <si>
    <t>0801/5051/0015</t>
  </si>
  <si>
    <t>1011/5051/0000</t>
  </si>
  <si>
    <t>1201/5051/0000</t>
  </si>
  <si>
    <t>1301/5051/0000</t>
  </si>
  <si>
    <t>1001/5052/0000</t>
  </si>
  <si>
    <t>Redemption - DBSA;</t>
  </si>
  <si>
    <t>1301/6000/0000</t>
  </si>
  <si>
    <t>Bulk Electricity Purchases;</t>
  </si>
  <si>
    <t>1201/6001/0000</t>
  </si>
  <si>
    <t>Bulk Water Purchases;</t>
  </si>
  <si>
    <t>0201/6109/0008</t>
  </si>
  <si>
    <t>0101/6110/0000</t>
  </si>
  <si>
    <t>Rental-Other;</t>
  </si>
  <si>
    <t>0201/6110/0008</t>
  </si>
  <si>
    <t>Rental-Other;Finance</t>
  </si>
  <si>
    <t>0101/6200/0000</t>
  </si>
  <si>
    <t>Donations &amp; Grants;</t>
  </si>
  <si>
    <t>1201/6201/0000</t>
  </si>
  <si>
    <t>Free Basic Services;</t>
  </si>
  <si>
    <t>1301/6201/0000</t>
  </si>
  <si>
    <t>0201/6202/0009</t>
  </si>
  <si>
    <t>1001/6202/0000</t>
  </si>
  <si>
    <t>1011/6202/0000</t>
  </si>
  <si>
    <t>0201/6203/0008</t>
  </si>
  <si>
    <t>0201/6204/0008</t>
  </si>
  <si>
    <t>0201/6205/0008</t>
  </si>
  <si>
    <t>0201/6206/0008</t>
  </si>
  <si>
    <t>0201/6207/0008</t>
  </si>
  <si>
    <t>0205/6208/0004</t>
  </si>
  <si>
    <t>0205/6209/0004</t>
  </si>
  <si>
    <t>0801/6210/0016</t>
  </si>
  <si>
    <t>MIG Projects;Sport Ground</t>
  </si>
  <si>
    <t>1001/6210/0000</t>
  </si>
  <si>
    <t>MIG Projects;</t>
  </si>
  <si>
    <t>1101/6210/0000</t>
  </si>
  <si>
    <t>1201/6210/0000</t>
  </si>
  <si>
    <t>1301/6210/0000</t>
  </si>
  <si>
    <t>1101/6211/0000</t>
  </si>
  <si>
    <t>EPWP Projects;</t>
  </si>
  <si>
    <t>1301/6212/0000</t>
  </si>
  <si>
    <t>INEPG Projects;</t>
  </si>
  <si>
    <t>0201/6213/0008</t>
  </si>
  <si>
    <t>FMG Projects;Finance</t>
  </si>
  <si>
    <t>0205/6214/0006</t>
  </si>
  <si>
    <t>1001/6215/0000</t>
  </si>
  <si>
    <t>1201/6215/0000</t>
  </si>
  <si>
    <t>1101/6216/0000</t>
  </si>
  <si>
    <t>0205/6217/0004</t>
  </si>
  <si>
    <t>PMU Projects;Manager Technic</t>
  </si>
  <si>
    <t>1201/6217/0000</t>
  </si>
  <si>
    <t>PMU Projects;</t>
  </si>
  <si>
    <t>1201/6218/0000</t>
  </si>
  <si>
    <t>MWIG Projects;</t>
  </si>
  <si>
    <t>0301/6500/0000</t>
  </si>
  <si>
    <t>0102/6501/0000</t>
  </si>
  <si>
    <t>Project - Performance Man;</t>
  </si>
  <si>
    <t>0205/6501/0006</t>
  </si>
  <si>
    <t>0201/6502/0009</t>
  </si>
  <si>
    <t>Rental Payments;Property Fin</t>
  </si>
  <si>
    <t>0203/6502/0000</t>
  </si>
  <si>
    <t>Rental Payments;</t>
  </si>
  <si>
    <t>0201/6503/0008</t>
  </si>
  <si>
    <t>Project - FMG;Finance</t>
  </si>
  <si>
    <t>0301/6503/0000</t>
  </si>
  <si>
    <t>Project - FMG;</t>
  </si>
  <si>
    <t>0301/6504/0000</t>
  </si>
  <si>
    <t>Project - Rural Agriculture</t>
  </si>
  <si>
    <t>0301/6505/0000</t>
  </si>
  <si>
    <t>Project - LED;</t>
  </si>
  <si>
    <t>0301/6506/0000</t>
  </si>
  <si>
    <t>Project - LED Strategy;</t>
  </si>
  <si>
    <t>0301/6507/0000</t>
  </si>
  <si>
    <t>Project - LED Youth;</t>
  </si>
  <si>
    <t>0101/6508/0000</t>
  </si>
  <si>
    <t>0301/6509/0000</t>
  </si>
  <si>
    <t>IDP;</t>
  </si>
  <si>
    <t>0202/6510/0000</t>
  </si>
  <si>
    <t>Work Study;</t>
  </si>
  <si>
    <t>0202/6511/0000</t>
  </si>
  <si>
    <t>Advertisements;</t>
  </si>
  <si>
    <t>0205/6511/0006</t>
  </si>
  <si>
    <t>Advertisements;Administratio</t>
  </si>
  <si>
    <t>0301/6511/0000</t>
  </si>
  <si>
    <t>0704/6511/0000</t>
  </si>
  <si>
    <t>0801/6511/0015</t>
  </si>
  <si>
    <t>Advertisements;Parks</t>
  </si>
  <si>
    <t>1101/6511/0000</t>
  </si>
  <si>
    <t>0201/6512/0008</t>
  </si>
  <si>
    <t>Bank Charges;Finance</t>
  </si>
  <si>
    <t>0201/6513/0008</t>
  </si>
  <si>
    <t>Fines &amp; Penalties;Finance</t>
  </si>
  <si>
    <t>0101/6514/0000</t>
  </si>
  <si>
    <t>Printing &amp; Stationary;</t>
  </si>
  <si>
    <t>0102/6514/0000</t>
  </si>
  <si>
    <t>0201/6514/0007</t>
  </si>
  <si>
    <t>Printing &amp; Stationary;Chief</t>
  </si>
  <si>
    <t>0201/6514/0008</t>
  </si>
  <si>
    <t>Printing &amp; Stationary;Financ</t>
  </si>
  <si>
    <t>0201/6514/0009</t>
  </si>
  <si>
    <t>Printing &amp; Stationary;Proper</t>
  </si>
  <si>
    <t>0202/6514/0000</t>
  </si>
  <si>
    <t>0203/6514/0000</t>
  </si>
  <si>
    <t>0205/6514/0003</t>
  </si>
  <si>
    <t>Printing &amp; Stationary;Manage</t>
  </si>
  <si>
    <t>0205/6514/0004</t>
  </si>
  <si>
    <t>0205/6514/0005</t>
  </si>
  <si>
    <t>Printing &amp; Stationary;Intern</t>
  </si>
  <si>
    <t>0205/6514/0006</t>
  </si>
  <si>
    <t>Printing &amp; Stationary;Admini</t>
  </si>
  <si>
    <t>0301/6514/0000</t>
  </si>
  <si>
    <t>0501/6514/0000</t>
  </si>
  <si>
    <t>0507/6514/0010</t>
  </si>
  <si>
    <t>0507/6514/0011</t>
  </si>
  <si>
    <t>Printing &amp; Stationary;Commun</t>
  </si>
  <si>
    <t>0601/6514/0000</t>
  </si>
  <si>
    <t>0701/6514/0000</t>
  </si>
  <si>
    <t>0801/6514/0015</t>
  </si>
  <si>
    <t>Printing &amp; Stationary;Parks</t>
  </si>
  <si>
    <t>0903/6514/0000</t>
  </si>
  <si>
    <t>1001/6514/0000</t>
  </si>
  <si>
    <t>1101/6514/0000</t>
  </si>
  <si>
    <t>1201/6514/0000</t>
  </si>
  <si>
    <t>1301/6514/0000</t>
  </si>
  <si>
    <t>0201/6515/0009</t>
  </si>
  <si>
    <t>Computer Software;Property F</t>
  </si>
  <si>
    <t>0203/6515/0000</t>
  </si>
  <si>
    <t>Computer Software;</t>
  </si>
  <si>
    <t>1301/6515/0000</t>
  </si>
  <si>
    <t>0101/6516/0000</t>
  </si>
  <si>
    <t>Disaster Fund;</t>
  </si>
  <si>
    <t>0201/6517/0008</t>
  </si>
  <si>
    <t>Audit Fees;Finance</t>
  </si>
  <si>
    <t>0205/6518/0005</t>
  </si>
  <si>
    <t>0101/6519/0000</t>
  </si>
  <si>
    <t>Special Programs Unit;</t>
  </si>
  <si>
    <t>0205/6519/0006</t>
  </si>
  <si>
    <t>0101/6520/0000</t>
  </si>
  <si>
    <t>Mayor Entertainment;</t>
  </si>
  <si>
    <t>0101/6521/0000</t>
  </si>
  <si>
    <t>Pauper Burials;</t>
  </si>
  <si>
    <t>0504/6521/0000</t>
  </si>
  <si>
    <t>0102/6522/0000</t>
  </si>
  <si>
    <t>Publications;</t>
  </si>
  <si>
    <t>0201/6522/0007</t>
  </si>
  <si>
    <t>Publications;Chief Financial</t>
  </si>
  <si>
    <t>0201/6522/0009</t>
  </si>
  <si>
    <t>Publications;Property Financ</t>
  </si>
  <si>
    <t>0203/6522/0000</t>
  </si>
  <si>
    <t>0205/6522/0003</t>
  </si>
  <si>
    <t>Publications;Manager Adminis</t>
  </si>
  <si>
    <t>0205/6522/0004</t>
  </si>
  <si>
    <t>Publications;Manager Technic</t>
  </si>
  <si>
    <t>0205/6522/0005</t>
  </si>
  <si>
    <t>Publications;Internal Audito</t>
  </si>
  <si>
    <t>0205/6522/0006</t>
  </si>
  <si>
    <t>Publications;Administration</t>
  </si>
  <si>
    <t>0507/6522/0010</t>
  </si>
  <si>
    <t>Publications;Manager Comm Se</t>
  </si>
  <si>
    <t>0507/6522/0011</t>
  </si>
  <si>
    <t>0201/6523/0008</t>
  </si>
  <si>
    <t>Security Services;Finance</t>
  </si>
  <si>
    <t>0013</t>
  </si>
  <si>
    <t>0204/6523/0013</t>
  </si>
  <si>
    <t>Security Services;Council Pr</t>
  </si>
  <si>
    <t>0501/6523/0000</t>
  </si>
  <si>
    <t>Security Services;</t>
  </si>
  <si>
    <t>0503/6523/0000</t>
  </si>
  <si>
    <t>0801/6523/0015</t>
  </si>
  <si>
    <t>Security Services;Parks</t>
  </si>
  <si>
    <t>1101/6523/0000</t>
  </si>
  <si>
    <t>0101/6524/0000</t>
  </si>
  <si>
    <t>Ward Committees;</t>
  </si>
  <si>
    <t>0101/6525/0000</t>
  </si>
  <si>
    <t>Postage;</t>
  </si>
  <si>
    <t>0201/6525/0008</t>
  </si>
  <si>
    <t>Postage;Finance</t>
  </si>
  <si>
    <t>0201/6525/0009</t>
  </si>
  <si>
    <t>Postage;Property Finance</t>
  </si>
  <si>
    <t>0202/6525/0000</t>
  </si>
  <si>
    <t>0203/6525/0000</t>
  </si>
  <si>
    <t>0205/6525/0005</t>
  </si>
  <si>
    <t>Postage;Internal Auditor</t>
  </si>
  <si>
    <t>0205/6525/0006</t>
  </si>
  <si>
    <t>Postage;Administration</t>
  </si>
  <si>
    <t>0301/6525/0000</t>
  </si>
  <si>
    <t>0501/6525/0000</t>
  </si>
  <si>
    <t>0507/6525/0011</t>
  </si>
  <si>
    <t>Postage;Community Services</t>
  </si>
  <si>
    <t>0601/6525/0000</t>
  </si>
  <si>
    <t>0701/6525/0000</t>
  </si>
  <si>
    <t>1001/6525/0000</t>
  </si>
  <si>
    <t>1201/6525/0000</t>
  </si>
  <si>
    <t>1011/6526/0000</t>
  </si>
  <si>
    <t>Tools &amp; Accessories;</t>
  </si>
  <si>
    <t>1101/6526/0000</t>
  </si>
  <si>
    <t>1201/6526/0000</t>
  </si>
  <si>
    <t>0201/6527/0008</t>
  </si>
  <si>
    <t>Health Services;Finance</t>
  </si>
  <si>
    <t>0704/6527/0000</t>
  </si>
  <si>
    <t>Health Services;</t>
  </si>
  <si>
    <t>1001/6527/0000</t>
  </si>
  <si>
    <t>1101/6527/0000</t>
  </si>
  <si>
    <t>1201/6527/0000</t>
  </si>
  <si>
    <t>0201/6528/0008</t>
  </si>
  <si>
    <t>Legal Costs;Finance</t>
  </si>
  <si>
    <t>0205/6528/0006</t>
  </si>
  <si>
    <t>Legal Costs;Administration</t>
  </si>
  <si>
    <t>0701/6528/0000</t>
  </si>
  <si>
    <t>Legal Costs;</t>
  </si>
  <si>
    <t>0205/6529/0006</t>
  </si>
  <si>
    <t>0201/6530/0008</t>
  </si>
  <si>
    <t>Rent - Equipment;Finance</t>
  </si>
  <si>
    <t>0704/6530/0000</t>
  </si>
  <si>
    <t>Rent - Equipment;</t>
  </si>
  <si>
    <t>1011/6530/0000</t>
  </si>
  <si>
    <t>1101/6530/0000</t>
  </si>
  <si>
    <t>0503/6531/0000</t>
  </si>
  <si>
    <t>Operating License;</t>
  </si>
  <si>
    <t>1001/6531/0000</t>
  </si>
  <si>
    <t>1011/6531/0000</t>
  </si>
  <si>
    <t>1201/6531/0000</t>
  </si>
  <si>
    <t>0101/6532/0000</t>
  </si>
  <si>
    <t>Vehicle License;</t>
  </si>
  <si>
    <t>0102/6532/0000</t>
  </si>
  <si>
    <t>0201/6532/0009</t>
  </si>
  <si>
    <t>Vehicle License;Property Fin</t>
  </si>
  <si>
    <t>0203/6532/0000</t>
  </si>
  <si>
    <t>0701/6532/0000</t>
  </si>
  <si>
    <t>1001/6532/0000</t>
  </si>
  <si>
    <t>1011/6532/0000</t>
  </si>
  <si>
    <t>1101/6532/0000</t>
  </si>
  <si>
    <t>1201/6532/0000</t>
  </si>
  <si>
    <t>1301/6532/0000</t>
  </si>
  <si>
    <t>0101/6533/0000</t>
  </si>
  <si>
    <t>License &amp; Internet Fees;</t>
  </si>
  <si>
    <t>0201/6533/0008</t>
  </si>
  <si>
    <t>License &amp; Internet Fees;Fina</t>
  </si>
  <si>
    <t>0201/6533/0009</t>
  </si>
  <si>
    <t>License &amp; Internet Fees;Prop</t>
  </si>
  <si>
    <t>0203/6533/0000</t>
  </si>
  <si>
    <t>1001/6533/0000</t>
  </si>
  <si>
    <t>1011/6533/0000</t>
  </si>
  <si>
    <t>1101/6533/0000</t>
  </si>
  <si>
    <t>0101/6534/0000</t>
  </si>
  <si>
    <t>Membership Fees;</t>
  </si>
  <si>
    <t>0102/6534/0000</t>
  </si>
  <si>
    <t>0201/6534/0007</t>
  </si>
  <si>
    <t>Membership Fees;Chief Financ</t>
  </si>
  <si>
    <t>0201/6534/0008</t>
  </si>
  <si>
    <t>Membership Fees;Finance</t>
  </si>
  <si>
    <t>0205/6534/0003</t>
  </si>
  <si>
    <t>Membership Fees;Manager Admi</t>
  </si>
  <si>
    <t>0205/6534/0004</t>
  </si>
  <si>
    <t>Membership Fees;Manager Tech</t>
  </si>
  <si>
    <t>0205/6534/0005</t>
  </si>
  <si>
    <t>Membership Fees;Internal Aud</t>
  </si>
  <si>
    <t>0507/6534/0010</t>
  </si>
  <si>
    <t>Membership Fees;Manager Comm</t>
  </si>
  <si>
    <t>0701/6534/0000</t>
  </si>
  <si>
    <t>0101/6535/0000</t>
  </si>
  <si>
    <t>0102/6535/0000</t>
  </si>
  <si>
    <t>0201/6535/0008</t>
  </si>
  <si>
    <t>0201/6535/0009</t>
  </si>
  <si>
    <t>0202/6535/0000</t>
  </si>
  <si>
    <t>0203/6535/0000</t>
  </si>
  <si>
    <t>0205/6535/0005</t>
  </si>
  <si>
    <t>0205/6535/0006</t>
  </si>
  <si>
    <t>0301/6535/0000</t>
  </si>
  <si>
    <t>0503/6535/0000</t>
  </si>
  <si>
    <t>0507/6535/0011</t>
  </si>
  <si>
    <t>0601/6535/0000</t>
  </si>
  <si>
    <t>0701/6535/0000</t>
  </si>
  <si>
    <t>0702/6535/0000</t>
  </si>
  <si>
    <t>0801/6535/0015</t>
  </si>
  <si>
    <t>1001/6535/0000</t>
  </si>
  <si>
    <t>0017</t>
  </si>
  <si>
    <t>1001/6535/0017</t>
  </si>
  <si>
    <t>0018</t>
  </si>
  <si>
    <t>1001/6535/0018</t>
  </si>
  <si>
    <t>0019</t>
  </si>
  <si>
    <t>1001/6535/0019</t>
  </si>
  <si>
    <t>1011/6535/0000</t>
  </si>
  <si>
    <t>1011/6535/0017</t>
  </si>
  <si>
    <t>1011/6535/0018</t>
  </si>
  <si>
    <t>1011/6535/0019</t>
  </si>
  <si>
    <t>1101/6535/0000</t>
  </si>
  <si>
    <t>1101/6535/0017</t>
  </si>
  <si>
    <t>1101/6535/0018</t>
  </si>
  <si>
    <t>1101/6535/0019</t>
  </si>
  <si>
    <t>1201/6535/0000</t>
  </si>
  <si>
    <t>1201/6535/0017</t>
  </si>
  <si>
    <t>1201/6535/0018</t>
  </si>
  <si>
    <t>1301/6535/0000</t>
  </si>
  <si>
    <t>1301/6535/0017</t>
  </si>
  <si>
    <t>1301/6535/0018</t>
  </si>
  <si>
    <t>1301/6535/0019</t>
  </si>
  <si>
    <t>0301/6536/0000</t>
  </si>
  <si>
    <t>Material &amp; Stores;</t>
  </si>
  <si>
    <t>0903/6536/0000</t>
  </si>
  <si>
    <t>1201/6536/0019</t>
  </si>
  <si>
    <t>Material &amp; Stores;Rouxville</t>
  </si>
  <si>
    <t>0201/6537/0008</t>
  </si>
  <si>
    <t>0101/6538/0000</t>
  </si>
  <si>
    <t>Entertainment;</t>
  </si>
  <si>
    <t>0102/6538/0000</t>
  </si>
  <si>
    <t>0201/6538/0007</t>
  </si>
  <si>
    <t>Entertainment;Chief Financia</t>
  </si>
  <si>
    <t>0205/6538/0003</t>
  </si>
  <si>
    <t>Entertainment;Manager Admini</t>
  </si>
  <si>
    <t>0205/6538/0004</t>
  </si>
  <si>
    <t>Entertainment;Manager Techni</t>
  </si>
  <si>
    <t>0507/6538/0010</t>
  </si>
  <si>
    <t>Entertainment;Manager Comm S</t>
  </si>
  <si>
    <t>0701/6538/0000</t>
  </si>
  <si>
    <t>1201/6538/0000</t>
  </si>
  <si>
    <t>0101/6539/0000</t>
  </si>
  <si>
    <t>Training;</t>
  </si>
  <si>
    <t>0102/6539/0000</t>
  </si>
  <si>
    <t>0201/6539/0008</t>
  </si>
  <si>
    <t>Training;Finance</t>
  </si>
  <si>
    <t>0201/6539/0009</t>
  </si>
  <si>
    <t>Training;Property Finance</t>
  </si>
  <si>
    <t>0202/6539/0000</t>
  </si>
  <si>
    <t>0205/6539/0005</t>
  </si>
  <si>
    <t>Training;Internal Auditor</t>
  </si>
  <si>
    <t>0205/6539/0006</t>
  </si>
  <si>
    <t>Training;Administration</t>
  </si>
  <si>
    <t>0301/6539/0000</t>
  </si>
  <si>
    <t>0501/6539/0000</t>
  </si>
  <si>
    <t>0507/6539/0011</t>
  </si>
  <si>
    <t>Training;Community Services</t>
  </si>
  <si>
    <t>0601/6539/0000</t>
  </si>
  <si>
    <t>0701/6539/0000</t>
  </si>
  <si>
    <t>0702/6539/0000</t>
  </si>
  <si>
    <t>0801/6539/0015</t>
  </si>
  <si>
    <t>Training;Parks</t>
  </si>
  <si>
    <t>0903/6539/0000</t>
  </si>
  <si>
    <t>1001/6539/0000</t>
  </si>
  <si>
    <t>1011/6539/0000</t>
  </si>
  <si>
    <t>1101/6539/0000</t>
  </si>
  <si>
    <t>1201/6539/0000</t>
  </si>
  <si>
    <t>1201/6540/0000</t>
  </si>
  <si>
    <t>Water Chemicals;</t>
  </si>
  <si>
    <t>0101/6541/0000</t>
  </si>
  <si>
    <t>Subsistence &amp; Traveling;</t>
  </si>
  <si>
    <t>0102/6541/0000</t>
  </si>
  <si>
    <t>0201/6541/0007</t>
  </si>
  <si>
    <t>Subsistence &amp; Traveling;Chie</t>
  </si>
  <si>
    <t>0201/6541/0008</t>
  </si>
  <si>
    <t>Subsistence &amp; Traveling;Fina</t>
  </si>
  <si>
    <t>0201/6541/0009</t>
  </si>
  <si>
    <t>Subsistence &amp; Traveling;Prop</t>
  </si>
  <si>
    <t>0202/6541/0000</t>
  </si>
  <si>
    <t>0203/6541/0000</t>
  </si>
  <si>
    <t>0204/6541/0014</t>
  </si>
  <si>
    <t>Subsistence &amp; Traveling;Camp</t>
  </si>
  <si>
    <t>0205/6541/0003</t>
  </si>
  <si>
    <t>Subsistence &amp; Traveling;Mana</t>
  </si>
  <si>
    <t>0205/6541/0004</t>
  </si>
  <si>
    <t>0205/6541/0005</t>
  </si>
  <si>
    <t>Subsistence &amp; Traveling;Inte</t>
  </si>
  <si>
    <t>0205/6541/0006</t>
  </si>
  <si>
    <t>Subsistence &amp; Traveling;Admi</t>
  </si>
  <si>
    <t>0301/6541/0000</t>
  </si>
  <si>
    <t>0501/6541/0000</t>
  </si>
  <si>
    <t>0507/6541/0010</t>
  </si>
  <si>
    <t>0507/6541/0011</t>
  </si>
  <si>
    <t>Subsistence &amp; Traveling;Comm</t>
  </si>
  <si>
    <t>0601/6541/0000</t>
  </si>
  <si>
    <t>0701/6541/0000</t>
  </si>
  <si>
    <t>0704/6541/0000</t>
  </si>
  <si>
    <t>0801/6541/0015</t>
  </si>
  <si>
    <t>Subsistence &amp; Traveling;Park</t>
  </si>
  <si>
    <t>0903/6541/0000</t>
  </si>
  <si>
    <t>1001/6541/0000</t>
  </si>
  <si>
    <t>1011/6541/0000</t>
  </si>
  <si>
    <t>1101/6541/0000</t>
  </si>
  <si>
    <t>1201/6541/0000</t>
  </si>
  <si>
    <t>1301/6541/0000</t>
  </si>
  <si>
    <t>0201/6542/0008</t>
  </si>
  <si>
    <t>Computer Costs;Finance</t>
  </si>
  <si>
    <t>0201/6542/0009</t>
  </si>
  <si>
    <t>Computer Costs;Property Fina</t>
  </si>
  <si>
    <t>0203/6542/0000</t>
  </si>
  <si>
    <t>Computer Costs;</t>
  </si>
  <si>
    <t>0205/6542/0006</t>
  </si>
  <si>
    <t>Computer Costs;Administratio</t>
  </si>
  <si>
    <t>0701/6542/0000</t>
  </si>
  <si>
    <t>1101/6542/0000</t>
  </si>
  <si>
    <t>0205/6543/0006</t>
  </si>
  <si>
    <t>Cleaning Materials;Administr</t>
  </si>
  <si>
    <t>0301/6543/0000</t>
  </si>
  <si>
    <t>Cleaning Materials;</t>
  </si>
  <si>
    <t>0503/6543/0000</t>
  </si>
  <si>
    <t>0903/6543/0000</t>
  </si>
  <si>
    <t>1001/6543/0000</t>
  </si>
  <si>
    <t>1011/6543/0000</t>
  </si>
  <si>
    <t>1201/6543/0000</t>
  </si>
  <si>
    <t>0101/6544/0000</t>
  </si>
  <si>
    <t>Telephone Charges;</t>
  </si>
  <si>
    <t>0201/6544/0008</t>
  </si>
  <si>
    <t>Telephone Charges;Finance</t>
  </si>
  <si>
    <t>0201/6544/0009</t>
  </si>
  <si>
    <t>Telephone Charges;Property F</t>
  </si>
  <si>
    <t>0202/6544/0000</t>
  </si>
  <si>
    <t>0203/6544/0000</t>
  </si>
  <si>
    <t>0205/6544/0005</t>
  </si>
  <si>
    <t>Telephone Charges;Internal A</t>
  </si>
  <si>
    <t>0205/6544/0006</t>
  </si>
  <si>
    <t>Telephone Charges;Administra</t>
  </si>
  <si>
    <t>0301/6544/0000</t>
  </si>
  <si>
    <t>0501/6544/0000</t>
  </si>
  <si>
    <t>0507/6544/0011</t>
  </si>
  <si>
    <t>Telephone Charges;Community</t>
  </si>
  <si>
    <t>0601/6544/0000</t>
  </si>
  <si>
    <t>0701/6544/0000</t>
  </si>
  <si>
    <t>1001/6544/0000</t>
  </si>
  <si>
    <t>1011/6544/0000</t>
  </si>
  <si>
    <t>1101/6544/0000</t>
  </si>
  <si>
    <t>1201/6544/0000</t>
  </si>
  <si>
    <t>0301/6545/0000</t>
  </si>
  <si>
    <t>Tourism;</t>
  </si>
  <si>
    <t>0205/6546/0006</t>
  </si>
  <si>
    <t>0301/6546/0000</t>
  </si>
  <si>
    <t>0503/6546/0000</t>
  </si>
  <si>
    <t>0701/6546/0000</t>
  </si>
  <si>
    <t>0702/6546/0000</t>
  </si>
  <si>
    <t>0801/6546/0015</t>
  </si>
  <si>
    <t>0903/6546/0000</t>
  </si>
  <si>
    <t>1001/6546/0000</t>
  </si>
  <si>
    <t>1001/6546/0017</t>
  </si>
  <si>
    <t>1001/6546/0018</t>
  </si>
  <si>
    <t>1001/6546/0019</t>
  </si>
  <si>
    <t>1011/6546/0000</t>
  </si>
  <si>
    <t>1011/6546/0017</t>
  </si>
  <si>
    <t>1011/6546/0018</t>
  </si>
  <si>
    <t>1011/6546/0019</t>
  </si>
  <si>
    <t>1101/6546/0000</t>
  </si>
  <si>
    <t>1101/6546/0017</t>
  </si>
  <si>
    <t>1101/6546/0018</t>
  </si>
  <si>
    <t>1101/6546/0019</t>
  </si>
  <si>
    <t>1201/6546/0000</t>
  </si>
  <si>
    <t>1201/6546/0017</t>
  </si>
  <si>
    <t>1201/6546/0018</t>
  </si>
  <si>
    <t>1201/6546/0019</t>
  </si>
  <si>
    <t>1301/6546/0000</t>
  </si>
  <si>
    <t>0101/6547/0000</t>
  </si>
  <si>
    <t>Election Costs;</t>
  </si>
  <si>
    <t>0501/6548/0000</t>
  </si>
  <si>
    <t>Lost Library Books;</t>
  </si>
  <si>
    <t>0101/6549/0000</t>
  </si>
  <si>
    <t>Insurance - External;</t>
  </si>
  <si>
    <t>0201/6549/0008</t>
  </si>
  <si>
    <t>Insurance - External;Finance</t>
  </si>
  <si>
    <t>0204/6549/0013</t>
  </si>
  <si>
    <t>Insurance - External;Council</t>
  </si>
  <si>
    <t>0301/6549/0000</t>
  </si>
  <si>
    <t>0501/6549/0000</t>
  </si>
  <si>
    <t>0503/6549/0000</t>
  </si>
  <si>
    <t>0801/6549/0015</t>
  </si>
  <si>
    <t>Insurance - External;Parks</t>
  </si>
  <si>
    <t>0903/6549/0000</t>
  </si>
  <si>
    <t>1001/6549/0000</t>
  </si>
  <si>
    <t>1011/6549/0000</t>
  </si>
  <si>
    <t>1101/6549/0000</t>
  </si>
  <si>
    <t>1201/6549/0000</t>
  </si>
  <si>
    <t>1301/6549/0000</t>
  </si>
  <si>
    <t>0101/6550/0000</t>
  </si>
  <si>
    <t>Refreshments;</t>
  </si>
  <si>
    <t>1201/6551/0000</t>
  </si>
  <si>
    <t>Transport Costs;</t>
  </si>
  <si>
    <t>0101/6552/0000</t>
  </si>
  <si>
    <t>Fuel &amp; Oil - Vehicles;</t>
  </si>
  <si>
    <t>0201/6552/0009</t>
  </si>
  <si>
    <t>Fuel &amp; Oil - Vehicles;Proper</t>
  </si>
  <si>
    <t>0203/6552/0000</t>
  </si>
  <si>
    <t>0205/6552/0006</t>
  </si>
  <si>
    <t>Fuel &amp; Oil - Vehicles;Admini</t>
  </si>
  <si>
    <t>0301/6552/0000</t>
  </si>
  <si>
    <t>0503/6552/0000</t>
  </si>
  <si>
    <t>0507/6552/0012</t>
  </si>
  <si>
    <t>Fuel &amp; Oil</t>
  </si>
  <si>
    <t>0701/6552/0000</t>
  </si>
  <si>
    <t>0702/6552/0000</t>
  </si>
  <si>
    <t>Fuel &amp; Oil - Machinery;</t>
  </si>
  <si>
    <t>0801/6552/0015</t>
  </si>
  <si>
    <t>Fuel &amp; Oil - Vehicles;Parks</t>
  </si>
  <si>
    <t>1001/6552/0000</t>
  </si>
  <si>
    <t>1001/6552/0017</t>
  </si>
  <si>
    <t>Fuel &amp; Oil - Vehicles;Zastro</t>
  </si>
  <si>
    <t>1001/6552/0018</t>
  </si>
  <si>
    <t>Fuel &amp; Oil - Vehicles;Smithf</t>
  </si>
  <si>
    <t>1001/6552/0019</t>
  </si>
  <si>
    <t>Fuel &amp; Oil - Vehicles;Rouxvi</t>
  </si>
  <si>
    <t>1011/6552/0000</t>
  </si>
  <si>
    <t>1011/6552/0017</t>
  </si>
  <si>
    <t>1011/6552/0018</t>
  </si>
  <si>
    <t>1011/6552/0019</t>
  </si>
  <si>
    <t>1101/6552/0000</t>
  </si>
  <si>
    <t>1101/6552/0017</t>
  </si>
  <si>
    <t>1101/6552/0018</t>
  </si>
  <si>
    <t>1101/6552/0019</t>
  </si>
  <si>
    <t>1201/6552/0000</t>
  </si>
  <si>
    <t>1201/6552/0017</t>
  </si>
  <si>
    <t>1201/6552/0018</t>
  </si>
  <si>
    <t>1201/6552/0019</t>
  </si>
  <si>
    <t>1301/6552/0000</t>
  </si>
  <si>
    <t>0507/6553/0012</t>
  </si>
  <si>
    <t>Cattle Feed;Cattle Farming</t>
  </si>
  <si>
    <t>0704/6553/0000</t>
  </si>
  <si>
    <t>Cattle Feed;</t>
  </si>
  <si>
    <t>0101/6554/0000</t>
  </si>
  <si>
    <t>Consumables;</t>
  </si>
  <si>
    <t>0201/6554/0008</t>
  </si>
  <si>
    <t>Consumables;Finance</t>
  </si>
  <si>
    <t>0201/6554/0009</t>
  </si>
  <si>
    <t>Consumables;Property Finance</t>
  </si>
  <si>
    <t>0202/6554/0000</t>
  </si>
  <si>
    <t>0203/6554/0000</t>
  </si>
  <si>
    <t>0205/6554/0005</t>
  </si>
  <si>
    <t>Consumables;Internal Auditor</t>
  </si>
  <si>
    <t>0205/6554/0006</t>
  </si>
  <si>
    <t>Consumables;Administration</t>
  </si>
  <si>
    <t>0301/6554/0000</t>
  </si>
  <si>
    <t>0501/6554/0000</t>
  </si>
  <si>
    <t>0503/6554/0000</t>
  </si>
  <si>
    <t>0507/6554/0011</t>
  </si>
  <si>
    <t>Consumables;Community Servic</t>
  </si>
  <si>
    <t>0601/6554/0000</t>
  </si>
  <si>
    <t>0701/6554/0000</t>
  </si>
  <si>
    <t>0704/6554/0000</t>
  </si>
  <si>
    <t>0801/6554/0015</t>
  </si>
  <si>
    <t>Consumables;Parks</t>
  </si>
  <si>
    <t>1001/6554/0000</t>
  </si>
  <si>
    <t>1011/6554/0000</t>
  </si>
  <si>
    <t>1101/6554/0000</t>
  </si>
  <si>
    <t>1201/6554/0000</t>
  </si>
  <si>
    <t>1301/6554/0000</t>
  </si>
  <si>
    <t>0201/6555/0009</t>
  </si>
  <si>
    <t>Interim Valuations;Property</t>
  </si>
  <si>
    <t>0205/6556/0006</t>
  </si>
  <si>
    <t>1301/6557/0000</t>
  </si>
  <si>
    <t>Commision Vendors;</t>
  </si>
  <si>
    <t>0503/6558/0000</t>
  </si>
  <si>
    <t>Electricity Purchases;</t>
  </si>
  <si>
    <t>0801/6558/0015</t>
  </si>
  <si>
    <t>Electricity Purchases;Parks</t>
  </si>
  <si>
    <t>1001/6558/0000</t>
  </si>
  <si>
    <t>1201/6558/0000</t>
  </si>
  <si>
    <t>0801/6559/0015</t>
  </si>
  <si>
    <t>CCA - Infrastructure;Parks</t>
  </si>
  <si>
    <t>0801/6559/0016</t>
  </si>
  <si>
    <t>CCA - Infrastructure;Sport G</t>
  </si>
  <si>
    <t>1001/6559/0000</t>
  </si>
  <si>
    <t>CCA - Infrastructure;</t>
  </si>
  <si>
    <t>1201/6559/0000</t>
  </si>
  <si>
    <t>0503/6560/0000</t>
  </si>
  <si>
    <t>CCA - Tools &amp; Equipment;</t>
  </si>
  <si>
    <t>0507/6560/0011</t>
  </si>
  <si>
    <t>CCA - Tools &amp; Equipment;Comm</t>
  </si>
  <si>
    <t>0701/6560/0000</t>
  </si>
  <si>
    <t>CCA - Tools &amp; Equipment; Traffic</t>
  </si>
  <si>
    <t>0702/6560/0000</t>
  </si>
  <si>
    <t>CCA - Tools &amp; Equipment; Fire Dept</t>
  </si>
  <si>
    <t>1001/6560/0000</t>
  </si>
  <si>
    <t>1011/6560/0000</t>
  </si>
  <si>
    <t>1101/6560/0000</t>
  </si>
  <si>
    <t>1201/6560/0000</t>
  </si>
  <si>
    <t>0102/6561/0000</t>
  </si>
  <si>
    <t>0205/6561/0006</t>
  </si>
  <si>
    <t>0301/6561/0000</t>
  </si>
  <si>
    <t>0507/6561/0011</t>
  </si>
  <si>
    <t>0704/6561/0000</t>
  </si>
  <si>
    <t>0801/6561/0015</t>
  </si>
  <si>
    <t>1001/6561/0000</t>
  </si>
  <si>
    <t>1011/6561/0000</t>
  </si>
  <si>
    <t>1101/6561/0000</t>
  </si>
  <si>
    <t>0201/6562/0008</t>
  </si>
  <si>
    <t>0503/6562/0000</t>
  </si>
  <si>
    <t>0507/6562/0011</t>
  </si>
  <si>
    <t>0503/6563/0000</t>
  </si>
  <si>
    <t>CCA - Town Hall &amp; Ward Off;</t>
  </si>
  <si>
    <t>0503/6564/0000</t>
  </si>
  <si>
    <t>CCA - Community Halls;</t>
  </si>
  <si>
    <t>0102/6565/0000</t>
  </si>
  <si>
    <t>Professional Services;</t>
  </si>
  <si>
    <t>0201/6565/0008</t>
  </si>
  <si>
    <t>Professional Services;Financ</t>
  </si>
  <si>
    <t>0202/6565/0000</t>
  </si>
  <si>
    <t>0205/6565/0003</t>
  </si>
  <si>
    <t>Professional Services;Manage</t>
  </si>
  <si>
    <t>0205/6565/0006</t>
  </si>
  <si>
    <t>Professional Services;Admini</t>
  </si>
  <si>
    <t>0301/6565/0000</t>
  </si>
  <si>
    <t>0701/6565/0000</t>
  </si>
  <si>
    <t>1201/6565/0000</t>
  </si>
  <si>
    <t>1001/6566/0000</t>
  </si>
  <si>
    <t>MIG - Expenses;</t>
  </si>
  <si>
    <t>0201/6567/0008</t>
  </si>
  <si>
    <t>0205/6568/0005</t>
  </si>
  <si>
    <t>0202/6569/0000</t>
  </si>
  <si>
    <t>Training - SETA;</t>
  </si>
  <si>
    <t>0205/6570/0006</t>
  </si>
  <si>
    <t>0701/6571/0000</t>
  </si>
  <si>
    <t>Traffic Operational Plan;</t>
  </si>
  <si>
    <t>0203/6572/0000</t>
  </si>
  <si>
    <t>0507/6800/0011</t>
  </si>
  <si>
    <t>0204/6801/0013</t>
  </si>
  <si>
    <t>R/M - Buildings;Council Prop</t>
  </si>
  <si>
    <t>0205/6801/0006</t>
  </si>
  <si>
    <t>R/M - Buildings;Administrati</t>
  </si>
  <si>
    <t>0503/6801/0000</t>
  </si>
  <si>
    <t>0504/6801/0000</t>
  </si>
  <si>
    <t>0801/6801/0015</t>
  </si>
  <si>
    <t>R/M - Buildings;Parks</t>
  </si>
  <si>
    <t>0801/6801/0016</t>
  </si>
  <si>
    <t>R/M - Buildings;Sport Ground</t>
  </si>
  <si>
    <t>1001/6801/0000</t>
  </si>
  <si>
    <t>1101/6801/0000</t>
  </si>
  <si>
    <t>1201/6801/0000</t>
  </si>
  <si>
    <t>1201/6801/0017</t>
  </si>
  <si>
    <t>R/M - Buildings;Zastron Unit</t>
  </si>
  <si>
    <t>1201/6801/0018</t>
  </si>
  <si>
    <t>R/M - Buildings;Smithfield U</t>
  </si>
  <si>
    <t>1201/6801/0019</t>
  </si>
  <si>
    <t>R/M - Buildings;Rouxville Un</t>
  </si>
  <si>
    <t>0201/6802/0009</t>
  </si>
  <si>
    <t>R/M - Tools &amp; Equipment;Prop</t>
  </si>
  <si>
    <t>0204/6802/0013</t>
  </si>
  <si>
    <t>R/M - Tools &amp; Equipment;Coun</t>
  </si>
  <si>
    <t>0301/6802/0000</t>
  </si>
  <si>
    <t>R/M - Tools &amp; Equipment;</t>
  </si>
  <si>
    <t>0503/6802/0000</t>
  </si>
  <si>
    <t>0701/6802/0000</t>
  </si>
  <si>
    <t>0702/6802/0000</t>
  </si>
  <si>
    <t>0801/6802/0015</t>
  </si>
  <si>
    <t>R/M - Tools &amp; Equipment;Park</t>
  </si>
  <si>
    <t>0801/6802/0016</t>
  </si>
  <si>
    <t>R/M - Tools &amp; Equipment;Spor</t>
  </si>
  <si>
    <t>0903/6802/0000</t>
  </si>
  <si>
    <t>1001/6802/0000</t>
  </si>
  <si>
    <t>1001/6802/0017</t>
  </si>
  <si>
    <t>R/M - Tools &amp; Equipment;Zast</t>
  </si>
  <si>
    <t>1001/6802/0018</t>
  </si>
  <si>
    <t>R/M - Tools &amp; Equipment;Smit</t>
  </si>
  <si>
    <t>1001/6802/0019</t>
  </si>
  <si>
    <t>R/M - Tools &amp; Equipment;Roux</t>
  </si>
  <si>
    <t>1011/6802/0000</t>
  </si>
  <si>
    <t>1101/6802/0000</t>
  </si>
  <si>
    <t>1101/6802/0017</t>
  </si>
  <si>
    <t>1101/6802/0018</t>
  </si>
  <si>
    <t>1101/6802/0019</t>
  </si>
  <si>
    <t>1201/6802/0000</t>
  </si>
  <si>
    <t>0101/6803/0000</t>
  </si>
  <si>
    <t>0201/6803/0008</t>
  </si>
  <si>
    <t>0201/6803/0009</t>
  </si>
  <si>
    <t>0202/6803/0000</t>
  </si>
  <si>
    <t>0203/6803/0000</t>
  </si>
  <si>
    <t>0204/6803/0013</t>
  </si>
  <si>
    <t>0205/6803/0005</t>
  </si>
  <si>
    <t>0205/6803/0006</t>
  </si>
  <si>
    <t>0301/6803/0000</t>
  </si>
  <si>
    <t>0501/6803/0000</t>
  </si>
  <si>
    <t>0507/6803/0011</t>
  </si>
  <si>
    <t>0601/6803/0000</t>
  </si>
  <si>
    <t>0702/6803/0000</t>
  </si>
  <si>
    <t>0204/6804/0013</t>
  </si>
  <si>
    <t>R/M - Fencing;Council Proper</t>
  </si>
  <si>
    <t>0504/6804/0000</t>
  </si>
  <si>
    <t>R/M - Fencing;</t>
  </si>
  <si>
    <t>0507/6804/0012</t>
  </si>
  <si>
    <t>R/M - Fencing;Cattle Farming</t>
  </si>
  <si>
    <t>0704/6804/0000</t>
  </si>
  <si>
    <t>0801/6804/0015</t>
  </si>
  <si>
    <t>R/M - Fencing;Parks</t>
  </si>
  <si>
    <t>1011/6804/0000</t>
  </si>
  <si>
    <t>1011/6804/0017</t>
  </si>
  <si>
    <t>R/M - Fencing;Zastron Unit</t>
  </si>
  <si>
    <t>1011/6804/0018</t>
  </si>
  <si>
    <t>R/M - Fencing;Smithfield Uni</t>
  </si>
  <si>
    <t>1011/6804/0019</t>
  </si>
  <si>
    <t>0204/6805/0013</t>
  </si>
  <si>
    <t>R/M - Sport Fields;Council P</t>
  </si>
  <si>
    <t>0801/6805/0016</t>
  </si>
  <si>
    <t>0204/6806/0013</t>
  </si>
  <si>
    <t>R/M - Stormwater;Council Pro</t>
  </si>
  <si>
    <t>1201/6806/0000</t>
  </si>
  <si>
    <t>R/M - Stormwater;</t>
  </si>
  <si>
    <t>0204/6807/0013</t>
  </si>
  <si>
    <t>R/M - Roads &amp; Streets;Counci</t>
  </si>
  <si>
    <t>1101/6807/0000</t>
  </si>
  <si>
    <t>1101/6807/0017</t>
  </si>
  <si>
    <t>R/M - Roads &amp; Streets;Zastro</t>
  </si>
  <si>
    <t>1101/6807/0018</t>
  </si>
  <si>
    <t>R/M - Roads &amp; Streets;Smithf</t>
  </si>
  <si>
    <t>1101/6807/0019</t>
  </si>
  <si>
    <t>R/M - Roads &amp; Streets;Rouxvi</t>
  </si>
  <si>
    <t>0101/6808/0000</t>
  </si>
  <si>
    <t>0201/6808/0008</t>
  </si>
  <si>
    <t>R/M - Vehicles &amp; Equipment;F</t>
  </si>
  <si>
    <t>0201/6808/0009</t>
  </si>
  <si>
    <t>R/M - Vehicles &amp; Equipment;P</t>
  </si>
  <si>
    <t>0203/6808/0000</t>
  </si>
  <si>
    <t>0204/6808/0013</t>
  </si>
  <si>
    <t>R/M - Vehicles &amp; Equipment;C</t>
  </si>
  <si>
    <t>0205/6808/0006</t>
  </si>
  <si>
    <t>R/M - Vehicles &amp; Equipment;A</t>
  </si>
  <si>
    <t>0503/6808/0000</t>
  </si>
  <si>
    <t>0702/6808/0000</t>
  </si>
  <si>
    <t>0801/6808/0015</t>
  </si>
  <si>
    <t>1001/6808/0000</t>
  </si>
  <si>
    <t>1001/6808/0017</t>
  </si>
  <si>
    <t>R/M - Vehicles &amp; Equipment;Z</t>
  </si>
  <si>
    <t>1001/6808/0018</t>
  </si>
  <si>
    <t>R/M - Vehicles &amp; Equipment;S</t>
  </si>
  <si>
    <t>1001/6808/0019</t>
  </si>
  <si>
    <t>R/M - Vehicles &amp; Equipment;R</t>
  </si>
  <si>
    <t>1011/6808/0000</t>
  </si>
  <si>
    <t>1011/6808/0017</t>
  </si>
  <si>
    <t>1011/6808/0018</t>
  </si>
  <si>
    <t>1011/6808/0019</t>
  </si>
  <si>
    <t>1101/6808/0000</t>
  </si>
  <si>
    <t>1101/6808/0017</t>
  </si>
  <si>
    <t>1101/6808/0018</t>
  </si>
  <si>
    <t>1101/6808/0019</t>
  </si>
  <si>
    <t>1201/6808/0000</t>
  </si>
  <si>
    <t>1201/6808/0017</t>
  </si>
  <si>
    <t>1201/6808/0018</t>
  </si>
  <si>
    <t>1201/6808/0019</t>
  </si>
  <si>
    <t>0204/6809/0013</t>
  </si>
  <si>
    <t>R/M - Water Reticulation;Cou</t>
  </si>
  <si>
    <t>1201/6809/0000</t>
  </si>
  <si>
    <t>R/M - Water Reticulation;</t>
  </si>
  <si>
    <t>0204/6810/0013</t>
  </si>
  <si>
    <t>R/M - Dumping Site;Council P</t>
  </si>
  <si>
    <t>1011/6810/0000</t>
  </si>
  <si>
    <t>R/M - Dumping Site;</t>
  </si>
  <si>
    <t>0204/6811/0013</t>
  </si>
  <si>
    <t>R/M - Traffic &amp; Road Signs;C</t>
  </si>
  <si>
    <t>0701/6811/0000</t>
  </si>
  <si>
    <t>R/M - Traffic &amp; Road Signs;</t>
  </si>
  <si>
    <t>1001/6812/0000</t>
  </si>
  <si>
    <t>R/M - Sewerage;</t>
  </si>
  <si>
    <t>0204/6813/0013</t>
  </si>
  <si>
    <t>R/M - General ;Council Prope</t>
  </si>
  <si>
    <t>0503/6813/0000</t>
  </si>
  <si>
    <t>R/M - General ;</t>
  </si>
  <si>
    <t>0801/6813/0015</t>
  </si>
  <si>
    <t>R/M - General ;Parks</t>
  </si>
  <si>
    <t>0204/6814/0013</t>
  </si>
  <si>
    <t>R/M - Street Lights;Council</t>
  </si>
  <si>
    <t>1301/6814/0000</t>
  </si>
  <si>
    <t>R/M - Street Lights;</t>
  </si>
  <si>
    <t>0204/6815/0013</t>
  </si>
  <si>
    <t>R/M - Plant &amp; Equipment;Coun</t>
  </si>
  <si>
    <t>1001/6815/0000</t>
  </si>
  <si>
    <t>R/M - Plant &amp; Equipment;</t>
  </si>
  <si>
    <t>1001/6815/0017</t>
  </si>
  <si>
    <t>R/M - Plant &amp; Equipment;Zast</t>
  </si>
  <si>
    <t>1001/6815/0018</t>
  </si>
  <si>
    <t>R/M - Plant &amp; Equipment;Smit</t>
  </si>
  <si>
    <t>1001/6815/0019</t>
  </si>
  <si>
    <t>R/M - Plant &amp; Equipment;Roux</t>
  </si>
  <si>
    <t>1011/6815/0000</t>
  </si>
  <si>
    <t>1011/6815/0017</t>
  </si>
  <si>
    <t>1011/6815/0018</t>
  </si>
  <si>
    <t>1011/6815/0019</t>
  </si>
  <si>
    <t>1101/6815/0000</t>
  </si>
  <si>
    <t>1201/6815/0000</t>
  </si>
  <si>
    <t>1201/6815/0017</t>
  </si>
  <si>
    <t>1201/6815/0018</t>
  </si>
  <si>
    <t>1201/6815/0019</t>
  </si>
  <si>
    <t>1301/6815/0000</t>
  </si>
  <si>
    <t>0204/6816/0013</t>
  </si>
  <si>
    <t>R/M - Network;Council Proper</t>
  </si>
  <si>
    <t>1301/6816/0000</t>
  </si>
  <si>
    <t>R/M - Network;</t>
  </si>
  <si>
    <t>0204/6817/0013</t>
  </si>
  <si>
    <t>R/M - Meters;Council Propert</t>
  </si>
  <si>
    <t>1301/6817/0000</t>
  </si>
  <si>
    <t>R/M - Meters;</t>
  </si>
  <si>
    <t>0204/6818/0013</t>
  </si>
  <si>
    <t>R/M - Grounds/Gardens;Counci</t>
  </si>
  <si>
    <t>0504/6818/0000</t>
  </si>
  <si>
    <t>R/M - Grounds/Gardens;</t>
  </si>
  <si>
    <t>1001/6818/0000</t>
  </si>
  <si>
    <t>0205/6819/0006</t>
  </si>
  <si>
    <t>0201/7500/0008</t>
  </si>
  <si>
    <t>Contr - Bad Debts;Finance</t>
  </si>
  <si>
    <t>1001/7500/0000</t>
  </si>
  <si>
    <t>Contr - Bad Debts;</t>
  </si>
  <si>
    <t>1011/7500/0000</t>
  </si>
  <si>
    <t>1201/7500/0000</t>
  </si>
  <si>
    <t>0101/7501/0000</t>
  </si>
  <si>
    <t>Contr - Leave Reserve;</t>
  </si>
  <si>
    <t>0201/7501/0008</t>
  </si>
  <si>
    <t>Contr - Leave Reserve;Financ</t>
  </si>
  <si>
    <t>0201/7501/0009</t>
  </si>
  <si>
    <t>Contr - Leave Reserve;Proper</t>
  </si>
  <si>
    <t>0202/7501/0000</t>
  </si>
  <si>
    <t>0203/7501/0000</t>
  </si>
  <si>
    <t>0205/7501/0005</t>
  </si>
  <si>
    <t>Contr - Leave Reserve;Intern</t>
  </si>
  <si>
    <t>0205/7501/0006</t>
  </si>
  <si>
    <t>Contr - Leave Reserve;Admini</t>
  </si>
  <si>
    <t>0301/7501/0000</t>
  </si>
  <si>
    <t>0501/7501/0000</t>
  </si>
  <si>
    <t>0503/7501/0000</t>
  </si>
  <si>
    <t>0507/7501/0011</t>
  </si>
  <si>
    <t>Contr - Leave Reserve;Commun</t>
  </si>
  <si>
    <t>0601/7501/0000</t>
  </si>
  <si>
    <t>0701/7501/0000</t>
  </si>
  <si>
    <t>0704/7501/0000</t>
  </si>
  <si>
    <t>0801/7501/0015</t>
  </si>
  <si>
    <t>Contr - Leave Reserve;Parks</t>
  </si>
  <si>
    <t>0801/7501/0016</t>
  </si>
  <si>
    <t>Contr - Leave Reserve;Sport</t>
  </si>
  <si>
    <t>1001/7501/0000</t>
  </si>
  <si>
    <t>1011/7501/0000</t>
  </si>
  <si>
    <t>1101/7501/0000</t>
  </si>
  <si>
    <t>1201/7501/0000</t>
  </si>
  <si>
    <t>0101/7502/0000</t>
  </si>
  <si>
    <t>Contr Fund - Pro-rata Bonus</t>
  </si>
  <si>
    <t>0201/7502/0007</t>
  </si>
  <si>
    <t>0201/7502/0008</t>
  </si>
  <si>
    <t>0201/7502/0009</t>
  </si>
  <si>
    <t>0202/7502/0000</t>
  </si>
  <si>
    <t>0203/7502/0000</t>
  </si>
  <si>
    <t>0205/7502/0005</t>
  </si>
  <si>
    <t>0205/7502/0006</t>
  </si>
  <si>
    <t>0301/7502/0000</t>
  </si>
  <si>
    <t>0501/7502/0000</t>
  </si>
  <si>
    <t>0503/7502/0000</t>
  </si>
  <si>
    <t>0507/7502/0011</t>
  </si>
  <si>
    <t>0601/7502/0000</t>
  </si>
  <si>
    <t>0701/7502/0000</t>
  </si>
  <si>
    <t>0704/7502/0000</t>
  </si>
  <si>
    <t>0801/7502/0015</t>
  </si>
  <si>
    <t>0801/7502/0016</t>
  </si>
  <si>
    <t>1001/7502/0000</t>
  </si>
  <si>
    <t>1011/7502/0000</t>
  </si>
  <si>
    <t>1101/7502/0000</t>
  </si>
  <si>
    <t>1201/7502/0000</t>
  </si>
  <si>
    <t>1201/7503/0000</t>
  </si>
  <si>
    <t>0201/7504/0007</t>
  </si>
  <si>
    <t>Contr - CDF;Chief Financial</t>
  </si>
  <si>
    <t>0201/8000/0009</t>
  </si>
  <si>
    <t>0201/8001/0009</t>
  </si>
  <si>
    <t>0201/8002/0009</t>
  </si>
  <si>
    <t>0201/8003/0009</t>
  </si>
  <si>
    <t>0201/8004/0009</t>
  </si>
  <si>
    <t>0201/8005/0009</t>
  </si>
  <si>
    <t>1011/8051/0000</t>
  </si>
  <si>
    <t>Refuse Removal Levies;</t>
  </si>
  <si>
    <t>1201/8052/0000</t>
  </si>
  <si>
    <t>Water Levies;</t>
  </si>
  <si>
    <t>1301/8053/0000</t>
  </si>
  <si>
    <t>Electricity Sales;</t>
  </si>
  <si>
    <t>1301/8054/0000</t>
  </si>
  <si>
    <t>Electricity Sales Pre-paid;</t>
  </si>
  <si>
    <t>1001/8055/0000</t>
  </si>
  <si>
    <t>Sewerage Levies;</t>
  </si>
  <si>
    <t>0204/8100/0013</t>
  </si>
  <si>
    <t>0204/8101/0013</t>
  </si>
  <si>
    <t>Rent - Hall;Council Property</t>
  </si>
  <si>
    <t>0503/8101/0000</t>
  </si>
  <si>
    <t>Rent - Hall;</t>
  </si>
  <si>
    <t>0801/8102/0016</t>
  </si>
  <si>
    <t>0801/8103/0015</t>
  </si>
  <si>
    <t>Rent - Caravan Park;Parks</t>
  </si>
  <si>
    <t>0801/8103/0016</t>
  </si>
  <si>
    <t>1101/8104/0000</t>
  </si>
  <si>
    <t>Rent - Plant &amp; Equipment;</t>
  </si>
  <si>
    <t>0204/8105/0014</t>
  </si>
  <si>
    <t>Rent - Camps;Camps</t>
  </si>
  <si>
    <t>0601/8106/0000</t>
  </si>
  <si>
    <t>Rent - Houses;</t>
  </si>
  <si>
    <t>0503/8107/0000</t>
  </si>
  <si>
    <t>Rent - Crockery;</t>
  </si>
  <si>
    <t>0201/8108/0008</t>
  </si>
  <si>
    <t>Vodacom Rental;Finance</t>
  </si>
  <si>
    <t>0204/8108/0013</t>
  </si>
  <si>
    <t>0201/8150/0008</t>
  </si>
  <si>
    <t>0201/8151/0008</t>
  </si>
  <si>
    <t>0201/8200/0009</t>
  </si>
  <si>
    <t>0201/8250/0008</t>
  </si>
  <si>
    <t>Dividends Received;Finance</t>
  </si>
  <si>
    <t>0201/8251/0008</t>
  </si>
  <si>
    <t>Dividends;Finance</t>
  </si>
  <si>
    <t>0701/8300/0000</t>
  </si>
  <si>
    <t>Traffic Fines;</t>
  </si>
  <si>
    <t>0501/8301/0000</t>
  </si>
  <si>
    <t>Fines Library;</t>
  </si>
  <si>
    <t>0601/8351/0000</t>
  </si>
  <si>
    <t>Permits;</t>
  </si>
  <si>
    <t>0903/8400/0000</t>
  </si>
  <si>
    <t>Subsidy - Dept of Health;</t>
  </si>
  <si>
    <t>0101/8401/0000</t>
  </si>
  <si>
    <t>NT Grant - Equitable Share;</t>
  </si>
  <si>
    <t>0102/8401/0000</t>
  </si>
  <si>
    <t>0201/8401/0007</t>
  </si>
  <si>
    <t>NT Grant - Equitable Share;C</t>
  </si>
  <si>
    <t>0201/8401/0008</t>
  </si>
  <si>
    <t>NT Grant - Equitable Share;F</t>
  </si>
  <si>
    <t>0202/8401/0000</t>
  </si>
  <si>
    <t>0203/8401/0000</t>
  </si>
  <si>
    <t>0204/8401/0013</t>
  </si>
  <si>
    <t>0205/8401/0003</t>
  </si>
  <si>
    <t>NT Grant - Equitable Share;M</t>
  </si>
  <si>
    <t>0205/8401/0004</t>
  </si>
  <si>
    <t>0205/8401/0005</t>
  </si>
  <si>
    <t>NT Grant - Equitable Share;I</t>
  </si>
  <si>
    <t>0205/8401/0006</t>
  </si>
  <si>
    <t>NT Grant - Equitable Share;A</t>
  </si>
  <si>
    <t>0301/8401/0000</t>
  </si>
  <si>
    <t>0501/8401/0000</t>
  </si>
  <si>
    <t>0503/8401/0000</t>
  </si>
  <si>
    <t>0504/8401/0000</t>
  </si>
  <si>
    <t>0507/8401/0010</t>
  </si>
  <si>
    <t>0507/8401/0011</t>
  </si>
  <si>
    <t>0601/8401/0000</t>
  </si>
  <si>
    <t>0701/8401/0000</t>
  </si>
  <si>
    <t>0702/8401/0000</t>
  </si>
  <si>
    <t>0704/8401/0000</t>
  </si>
  <si>
    <t>0801/8401/0015</t>
  </si>
  <si>
    <t>NT Grant - Equitable Share;P</t>
  </si>
  <si>
    <t>0801/8401/0016</t>
  </si>
  <si>
    <t>NT Grant - Equitable Share;S</t>
  </si>
  <si>
    <t>1001/8401/0000</t>
  </si>
  <si>
    <t>1011/8401/0000</t>
  </si>
  <si>
    <t>1101/8401/0000</t>
  </si>
  <si>
    <t>1201/8401/0000</t>
  </si>
  <si>
    <t>1301/8401/0000</t>
  </si>
  <si>
    <t>0201/8402/0008</t>
  </si>
  <si>
    <t>NT Grant - MFMA;Finance</t>
  </si>
  <si>
    <t>0101/8403/0000</t>
  </si>
  <si>
    <t>NT Grant - Sal Councillors;</t>
  </si>
  <si>
    <t>0205/8404/0006</t>
  </si>
  <si>
    <t>0102/8405/0000</t>
  </si>
  <si>
    <t>0201/8405/0007</t>
  </si>
  <si>
    <t>0205/8405/0003</t>
  </si>
  <si>
    <t>0205/8405/0004</t>
  </si>
  <si>
    <t>0507/8405/0010</t>
  </si>
  <si>
    <t>0205/8450/0004</t>
  </si>
  <si>
    <t>NT Grant - MIG;Manager Techn</t>
  </si>
  <si>
    <t>0801/8450/0016</t>
  </si>
  <si>
    <t>NT Grant - MIG;Sport Ground</t>
  </si>
  <si>
    <t>1001/8450/0000</t>
  </si>
  <si>
    <t>NT Grant - MIG;</t>
  </si>
  <si>
    <t>1101/8450/0000</t>
  </si>
  <si>
    <t>1201/8450/0000</t>
  </si>
  <si>
    <t>1301/8450/0000</t>
  </si>
  <si>
    <t>0301/8451/0000</t>
  </si>
  <si>
    <t>Prov Gov - Spatial Plan;</t>
  </si>
  <si>
    <t>0205/8452/0004</t>
  </si>
  <si>
    <t>1101/8453/0000</t>
  </si>
  <si>
    <t>NT Grant - EPWP;</t>
  </si>
  <si>
    <t>1301/8454/0000</t>
  </si>
  <si>
    <t>NT Grant - INEPG;</t>
  </si>
  <si>
    <t>1001/8455/0000</t>
  </si>
  <si>
    <t>Regional Bulk Infra Grant;</t>
  </si>
  <si>
    <t>1201/8455/0000</t>
  </si>
  <si>
    <t>1101/8456/0000</t>
  </si>
  <si>
    <t>Xhariep District Mun Grant;</t>
  </si>
  <si>
    <t>1001/8457/0000</t>
  </si>
  <si>
    <t>Provincial Grant;</t>
  </si>
  <si>
    <t>1201/8458/0000</t>
  </si>
  <si>
    <t>NT Grant - MWIG;</t>
  </si>
  <si>
    <t>0201/8500/0008</t>
  </si>
  <si>
    <t>Rates Certificates;Finance</t>
  </si>
  <si>
    <t>0201/8501/0008</t>
  </si>
  <si>
    <t>Discount Received;Finance</t>
  </si>
  <si>
    <t>1301/8502/0000</t>
  </si>
  <si>
    <t>Re-Connection Fees;</t>
  </si>
  <si>
    <t>0201/8503/0008</t>
  </si>
  <si>
    <t>Photostats;Finance</t>
  </si>
  <si>
    <t>0501/8503/0000</t>
  </si>
  <si>
    <t>Photostats;</t>
  </si>
  <si>
    <t>0704/8504/0000</t>
  </si>
  <si>
    <t>Sales - Pound (Auctions);</t>
  </si>
  <si>
    <t>1001/8505/0000</t>
  </si>
  <si>
    <t>Connection Fees;</t>
  </si>
  <si>
    <t>1201/8505/0000</t>
  </si>
  <si>
    <t>0504/8506/0000</t>
  </si>
  <si>
    <t>Cemetery Fees;</t>
  </si>
  <si>
    <t>0601/8507/0000</t>
  </si>
  <si>
    <t>0201/8508/0008</t>
  </si>
  <si>
    <t>Sundry Income;Finance</t>
  </si>
  <si>
    <t>0205/8508/0006</t>
  </si>
  <si>
    <t>Sundry Income;Administration</t>
  </si>
  <si>
    <t>0701/8508/0000</t>
  </si>
  <si>
    <t>Sundry Income;</t>
  </si>
  <si>
    <t>0801/8508/0015</t>
  </si>
  <si>
    <t>Sundry Income;Parks</t>
  </si>
  <si>
    <t>1201/8508/0000</t>
  </si>
  <si>
    <t>1301/8508/0000</t>
  </si>
  <si>
    <t>1101/8509/0000</t>
  </si>
  <si>
    <t>Gravel Sales;</t>
  </si>
  <si>
    <t>1001/8510/0000</t>
  </si>
  <si>
    <t>Sewerage Blockages;</t>
  </si>
  <si>
    <t>0704/8511/0000</t>
  </si>
  <si>
    <t>Pound Fees;</t>
  </si>
  <si>
    <t>0501/8512/0000</t>
  </si>
  <si>
    <t>Fees - Lost Library Books ;</t>
  </si>
  <si>
    <t>1201/8513/0000</t>
  </si>
  <si>
    <t>Drum Sales;</t>
  </si>
  <si>
    <t>0507/8514/0012</t>
  </si>
  <si>
    <t>1301/8515/0000</t>
  </si>
  <si>
    <t>Free Basic Electricity;</t>
  </si>
  <si>
    <t>1201/8516/0000</t>
  </si>
  <si>
    <t>Free Basic Water;</t>
  </si>
  <si>
    <t>0201/8517/0008</t>
  </si>
  <si>
    <t>Administration Fees;Finance</t>
  </si>
  <si>
    <t>0201/8518/0008</t>
  </si>
  <si>
    <t>Legal Fees;Finance</t>
  </si>
  <si>
    <t>0205/8518/0006</t>
  </si>
  <si>
    <t>Legal Fees;Administration</t>
  </si>
  <si>
    <t>0201/8519/0008</t>
  </si>
  <si>
    <t>Commission Received;Finance</t>
  </si>
  <si>
    <t>0201/8520/0008</t>
  </si>
  <si>
    <t>Vat Received;Finance</t>
  </si>
  <si>
    <t>1001/8521/0000</t>
  </si>
  <si>
    <t>Loan - ABSA;</t>
  </si>
  <si>
    <t>0202/8522/0000</t>
  </si>
  <si>
    <t>2014-15 Adjustment Budget</t>
  </si>
  <si>
    <t>ANNEXURE A</t>
  </si>
  <si>
    <t>2015-16 Budget year</t>
  </si>
  <si>
    <t>2016-17 Budget year +1</t>
  </si>
  <si>
    <t>2017-18 Budget year +2</t>
  </si>
  <si>
    <t xml:space="preserve">Industrial Council Levy;    </t>
  </si>
  <si>
    <t>Revenue</t>
  </si>
  <si>
    <t>Expenses</t>
  </si>
  <si>
    <t>Total (Surplus)/ Deficit</t>
  </si>
  <si>
    <t>Dam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</si>
</sst>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3" fillId="0" borderId="0" xfId="1" applyFont="1" applyBorder="1"/>
    <xf numFmtId="164" fontId="2" fillId="0" borderId="0" xfId="1" applyFont="1"/>
    <xf numFmtId="0" fontId="4" fillId="0" borderId="0" xfId="0" applyFont="1" applyFill="1"/>
    <xf numFmtId="0" fontId="4" fillId="0" borderId="0" xfId="0" applyFont="1"/>
    <xf numFmtId="164" fontId="2" fillId="0" borderId="0" xfId="1" applyFont="1" applyFill="1"/>
    <xf numFmtId="164" fontId="2" fillId="0" borderId="0" xfId="0" applyNumberFormat="1" applyFont="1" applyFill="1"/>
    <xf numFmtId="164" fontId="2" fillId="2" borderId="0" xfId="0" applyNumberFormat="1" applyFont="1" applyFill="1"/>
    <xf numFmtId="164" fontId="2" fillId="0" borderId="0" xfId="0" applyNumberFormat="1" applyFont="1"/>
    <xf numFmtId="164" fontId="2" fillId="0" borderId="0" xfId="1" applyFont="1" applyBorder="1"/>
    <xf numFmtId="43" fontId="2" fillId="0" borderId="0" xfId="0" applyNumberFormat="1" applyFont="1"/>
    <xf numFmtId="164" fontId="4" fillId="0" borderId="0" xfId="0" applyNumberFormat="1" applyFont="1"/>
    <xf numFmtId="9" fontId="4" fillId="0" borderId="0" xfId="2" applyFont="1" applyFill="1"/>
    <xf numFmtId="164" fontId="3" fillId="0" borderId="1" xfId="1" applyFont="1" applyBorder="1"/>
    <xf numFmtId="164" fontId="3" fillId="0" borderId="1" xfId="1" applyFont="1" applyFill="1" applyBorder="1"/>
    <xf numFmtId="9" fontId="2" fillId="0" borderId="0" xfId="2" applyFont="1" applyFill="1"/>
    <xf numFmtId="164" fontId="2" fillId="3" borderId="0" xfId="1" applyFont="1" applyFill="1"/>
    <xf numFmtId="9" fontId="2" fillId="0" borderId="0" xfId="0" applyNumberFormat="1" applyFont="1" applyFill="1"/>
    <xf numFmtId="0" fontId="2" fillId="0" borderId="0" xfId="0" quotePrefix="1" applyFont="1"/>
    <xf numFmtId="164" fontId="2" fillId="0" borderId="1" xfId="1" applyFont="1" applyBorder="1"/>
    <xf numFmtId="164" fontId="2" fillId="0" borderId="1" xfId="1" applyFont="1" applyFill="1" applyBorder="1"/>
    <xf numFmtId="164" fontId="2" fillId="0" borderId="2" xfId="1" applyFont="1" applyBorder="1"/>
    <xf numFmtId="164" fontId="2" fillId="0" borderId="2" xfId="1" applyFont="1" applyFill="1" applyBorder="1"/>
    <xf numFmtId="164" fontId="2" fillId="0" borderId="3" xfId="1" applyFont="1" applyBorder="1"/>
    <xf numFmtId="164" fontId="2" fillId="0" borderId="3" xfId="1" applyFont="1" applyFill="1" applyBorder="1"/>
    <xf numFmtId="164" fontId="2" fillId="0" borderId="3" xfId="0" applyNumberFormat="1" applyFont="1" applyFill="1" applyBorder="1"/>
    <xf numFmtId="164" fontId="2" fillId="0" borderId="4" xfId="1" applyFont="1" applyBorder="1"/>
    <xf numFmtId="164" fontId="2" fillId="0" borderId="4" xfId="1" applyFont="1" applyFill="1" applyBorder="1"/>
    <xf numFmtId="164" fontId="2" fillId="0" borderId="4" xfId="0" applyNumberFormat="1" applyFont="1" applyFill="1" applyBorder="1"/>
    <xf numFmtId="9" fontId="2" fillId="0" borderId="0" xfId="2" applyNumberFormat="1" applyFont="1" applyFill="1"/>
    <xf numFmtId="0" fontId="2" fillId="4" borderId="0" xfId="0" applyFont="1" applyFill="1"/>
    <xf numFmtId="164" fontId="2" fillId="4" borderId="0" xfId="1" applyFont="1" applyFill="1"/>
    <xf numFmtId="0" fontId="2" fillId="5" borderId="0" xfId="0" applyFont="1" applyFill="1"/>
    <xf numFmtId="164" fontId="2" fillId="5" borderId="0" xfId="1" applyFont="1" applyFill="1"/>
    <xf numFmtId="0" fontId="2" fillId="6" borderId="0" xfId="0" applyFont="1" applyFill="1"/>
    <xf numFmtId="164" fontId="2" fillId="6" borderId="0" xfId="1" applyFont="1" applyFill="1"/>
    <xf numFmtId="0" fontId="2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3" borderId="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164" fontId="0" fillId="0" borderId="0" xfId="1" applyFont="1"/>
    <xf numFmtId="0" fontId="6" fillId="0" borderId="0" xfId="0" applyFont="1"/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mien/Desktop/Mohokare%202013-14%20AF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15_16%20calculation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AFS Structure"/>
      <sheetName val="Fin Pos"/>
      <sheetName val="Fin Perform"/>
      <sheetName val="Net Assets"/>
      <sheetName val="Cash Flow"/>
      <sheetName val="Budget Statement"/>
      <sheetName val="Notes I"/>
      <sheetName val="PPE Note"/>
      <sheetName val="Notes II"/>
      <sheetName val="Fin Instruments - Continued"/>
      <sheetName val="Notes III"/>
      <sheetName val="APPENDIX A"/>
      <sheetName val="APPENDIX B"/>
      <sheetName val="APPENDIX C"/>
      <sheetName val="APPENDIX D"/>
      <sheetName val="APPENDIX E(1)"/>
      <sheetName val="APPENDIX E(2)"/>
      <sheetName val="APPENDIX F"/>
      <sheetName val="Internal Param"/>
      <sheetName val="Trial Balance - FPos"/>
      <sheetName val="Trial Balance - FPer"/>
      <sheetName val="2013 TB"/>
      <sheetName val="2012 - TB"/>
      <sheetName val="2011 - TB"/>
      <sheetName val="2012 Budget"/>
      <sheetName val="2011 Budget"/>
      <sheetName val="TB 16 Aug 2012"/>
      <sheetName val="Original Budget"/>
      <sheetName val="TB 1 Sep 2012"/>
      <sheetName val="Feb 2012 OB TB"/>
      <sheetName val="2013 Original Budget"/>
      <sheetName val="2014 TB"/>
      <sheetName val="2013-14 FPOS"/>
      <sheetName val="2013-14 FPER"/>
    </sheetNames>
    <sheetDataSet>
      <sheetData sheetId="0">
        <row r="11">
          <cell r="C11" t="str">
            <v>30 June 2014</v>
          </cell>
        </row>
        <row r="13">
          <cell r="C13" t="str">
            <v>30 June 2013</v>
          </cell>
        </row>
        <row r="17">
          <cell r="C17">
            <v>2014</v>
          </cell>
        </row>
        <row r="19">
          <cell r="C19">
            <v>2013</v>
          </cell>
        </row>
        <row r="21">
          <cell r="C21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287">
          <cell r="M128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 after BSCM"/>
      <sheetName val="15 16 Budget"/>
      <sheetName val="Dec 2014 TB"/>
      <sheetName val="Operational&amp;Capital Grant"/>
      <sheetName val="Executive summary"/>
      <sheetName val="R&amp;M in report"/>
      <sheetName val="Include in report Salaries"/>
      <sheetName val="Service income"/>
      <sheetName val="Inputs per Department"/>
      <sheetName val="DORA Sheet"/>
      <sheetName val="Salaries"/>
      <sheetName val="12 13 Adjusted budget"/>
      <sheetName val="Tariffs"/>
      <sheetName val="Technical Budget 1"/>
      <sheetName val="Technical Budget 2"/>
      <sheetName val="Per Item"/>
      <sheetName val="Revenue per type"/>
      <sheetName val="Expenditure per type"/>
      <sheetName val="Operating expenditure"/>
      <sheetName val="Operating Revenue"/>
      <sheetName val="Surplus Deficit"/>
      <sheetName val="Table A2"/>
      <sheetName val="Sheet1"/>
    </sheetNames>
    <sheetDataSet>
      <sheetData sheetId="0"/>
      <sheetData sheetId="1">
        <row r="2">
          <cell r="I2" t="str">
            <v>Original</v>
          </cell>
        </row>
        <row r="3">
          <cell r="I3" t="str">
            <v>2014/15</v>
          </cell>
        </row>
        <row r="4">
          <cell r="B4" t="str">
            <v>Second 4</v>
          </cell>
          <cell r="D4">
            <v>101</v>
          </cell>
          <cell r="E4" t="str">
            <v>COUNCIL - Corporate</v>
          </cell>
          <cell r="G4" t="str">
            <v>Amount</v>
          </cell>
          <cell r="I4" t="str">
            <v>Amount</v>
          </cell>
        </row>
        <row r="5">
          <cell r="B5" t="str">
            <v>1000</v>
          </cell>
          <cell r="D5" t="str">
            <v>0101/1000/0000</v>
          </cell>
          <cell r="E5" t="str">
            <v>Salaries;</v>
          </cell>
          <cell r="G5">
            <v>1553014.06</v>
          </cell>
          <cell r="I5">
            <v>1655512.9879600001</v>
          </cell>
        </row>
        <row r="6">
          <cell r="B6" t="str">
            <v>1001</v>
          </cell>
          <cell r="D6" t="str">
            <v>0101/1001/0000</v>
          </cell>
          <cell r="E6" t="str">
            <v>Performance Bonus;</v>
          </cell>
          <cell r="G6" t="str">
            <v xml:space="preserve">                         -  </v>
          </cell>
          <cell r="I6">
            <v>0</v>
          </cell>
        </row>
        <row r="7">
          <cell r="B7" t="str">
            <v>1002</v>
          </cell>
          <cell r="D7" t="str">
            <v>0101/1002/0000</v>
          </cell>
          <cell r="E7" t="str">
            <v>Annual Bonus;</v>
          </cell>
          <cell r="G7">
            <v>173707.19</v>
          </cell>
          <cell r="I7">
            <v>185171.86454000001</v>
          </cell>
        </row>
        <row r="8">
          <cell r="B8" t="str">
            <v>1003</v>
          </cell>
          <cell r="D8" t="str">
            <v>0101/1003/0000</v>
          </cell>
          <cell r="E8" t="str">
            <v>Allowance - Telephone;</v>
          </cell>
          <cell r="G8">
            <v>5050</v>
          </cell>
          <cell r="I8">
            <v>5383.3</v>
          </cell>
        </row>
        <row r="9">
          <cell r="B9" t="str">
            <v>1005</v>
          </cell>
          <cell r="D9" t="str">
            <v>0101/1005/0000</v>
          </cell>
          <cell r="E9" t="str">
            <v>Housing Subsidy ;</v>
          </cell>
          <cell r="G9">
            <v>5138.88</v>
          </cell>
          <cell r="I9">
            <v>5478.0460800000001</v>
          </cell>
        </row>
        <row r="10">
          <cell r="B10" t="str">
            <v>1006</v>
          </cell>
          <cell r="D10" t="str">
            <v>0101/1006/0000</v>
          </cell>
          <cell r="E10" t="str">
            <v>Overtime;</v>
          </cell>
          <cell r="G10">
            <v>31639.95</v>
          </cell>
          <cell r="I10">
            <v>33728.186700000006</v>
          </cell>
        </row>
        <row r="11">
          <cell r="B11" t="str">
            <v>1007</v>
          </cell>
          <cell r="D11" t="str">
            <v>0101/1007/0000</v>
          </cell>
          <cell r="E11" t="str">
            <v>Allowance - Other;</v>
          </cell>
          <cell r="G11" t="str">
            <v xml:space="preserve">                         -  </v>
          </cell>
          <cell r="I11">
            <v>0</v>
          </cell>
        </row>
        <row r="12">
          <cell r="B12" t="str">
            <v>1009</v>
          </cell>
          <cell r="D12" t="str">
            <v>0101/1009/0000</v>
          </cell>
          <cell r="E12" t="str">
            <v>Allowance - Vehicle;</v>
          </cell>
          <cell r="G12">
            <v>188870</v>
          </cell>
          <cell r="I12">
            <v>201335.42</v>
          </cell>
        </row>
        <row r="13">
          <cell r="B13" t="str">
            <v>1010</v>
          </cell>
          <cell r="D13" t="str">
            <v>0101/1010/0000</v>
          </cell>
          <cell r="E13" t="str">
            <v>Industrial Council Levy;</v>
          </cell>
          <cell r="G13">
            <v>1000.51</v>
          </cell>
          <cell r="I13">
            <v>1066.54366</v>
          </cell>
        </row>
        <row r="14">
          <cell r="B14" t="str">
            <v>1011</v>
          </cell>
          <cell r="D14" t="str">
            <v>0101/1011/0000</v>
          </cell>
          <cell r="E14" t="str">
            <v>Skills Development Levy;</v>
          </cell>
          <cell r="G14">
            <v>19748.79</v>
          </cell>
          <cell r="I14">
            <v>21052.210140000003</v>
          </cell>
        </row>
        <row r="15">
          <cell r="B15" t="str">
            <v>1012</v>
          </cell>
          <cell r="D15" t="str">
            <v>0101/1012/0000</v>
          </cell>
          <cell r="E15" t="str">
            <v>Compensation Commissioner;</v>
          </cell>
          <cell r="G15" t="str">
            <v xml:space="preserve">                         -  </v>
          </cell>
          <cell r="I15">
            <v>0</v>
          </cell>
        </row>
        <row r="16">
          <cell r="B16" t="str">
            <v>1013</v>
          </cell>
          <cell r="D16" t="str">
            <v>0101/1013/0000</v>
          </cell>
          <cell r="E16" t="str">
            <v>Ward Allowances;</v>
          </cell>
          <cell r="G16">
            <v>331280</v>
          </cell>
          <cell r="I16">
            <v>353144.48000000004</v>
          </cell>
        </row>
        <row r="17">
          <cell r="B17" t="str">
            <v>1050</v>
          </cell>
          <cell r="D17" t="str">
            <v>0101/1050/0000</v>
          </cell>
          <cell r="E17" t="str">
            <v>Medical Aid Fund;</v>
          </cell>
          <cell r="G17">
            <v>80101.08</v>
          </cell>
          <cell r="I17">
            <v>85387.751280000011</v>
          </cell>
        </row>
        <row r="18">
          <cell r="B18" t="str">
            <v>1051</v>
          </cell>
          <cell r="D18" t="str">
            <v>0101/1051/0000</v>
          </cell>
          <cell r="E18" t="str">
            <v>Pension Fund ;</v>
          </cell>
          <cell r="G18">
            <v>201890.96</v>
          </cell>
          <cell r="I18">
            <v>215215.76336000001</v>
          </cell>
        </row>
        <row r="19">
          <cell r="B19" t="str">
            <v>1052</v>
          </cell>
          <cell r="D19" t="str">
            <v>0101/1052/0000</v>
          </cell>
          <cell r="E19" t="str">
            <v>UIF;</v>
          </cell>
          <cell r="G19">
            <v>16309.68</v>
          </cell>
          <cell r="I19">
            <v>17386.118880000002</v>
          </cell>
        </row>
        <row r="20">
          <cell r="B20" t="str">
            <v>1092</v>
          </cell>
          <cell r="D20" t="str">
            <v>0101/1092/0000</v>
          </cell>
          <cell r="E20" t="str">
            <v>Councillors - Allowance;</v>
          </cell>
          <cell r="G20">
            <v>1978591.94</v>
          </cell>
          <cell r="I20">
            <v>2109179.0080400002</v>
          </cell>
        </row>
        <row r="21">
          <cell r="B21" t="str">
            <v>1093</v>
          </cell>
          <cell r="D21" t="str">
            <v>0101/1093/0000</v>
          </cell>
          <cell r="E21" t="str">
            <v>Councillors - Telephone Allo</v>
          </cell>
          <cell r="G21">
            <v>151023.6</v>
          </cell>
          <cell r="I21">
            <v>160991.15760000001</v>
          </cell>
        </row>
        <row r="22">
          <cell r="B22" t="str">
            <v>1094</v>
          </cell>
          <cell r="D22" t="str">
            <v>0101/1094/0000</v>
          </cell>
          <cell r="E22" t="str">
            <v>Councillors - Travel Allowan</v>
          </cell>
          <cell r="G22">
            <v>421271.05</v>
          </cell>
          <cell r="I22">
            <v>449074.93930000003</v>
          </cell>
        </row>
        <row r="23">
          <cell r="B23" t="str">
            <v>1095</v>
          </cell>
          <cell r="D23" t="str">
            <v>0101/1095/0000</v>
          </cell>
          <cell r="E23" t="str">
            <v>Councillors - SDL;</v>
          </cell>
          <cell r="G23">
            <v>26884.75</v>
          </cell>
          <cell r="I23">
            <v>28659.143500000002</v>
          </cell>
        </row>
        <row r="24">
          <cell r="B24" t="str">
            <v>1096</v>
          </cell>
          <cell r="D24" t="str">
            <v>0101/1096/0000</v>
          </cell>
          <cell r="E24" t="str">
            <v>Councillors - Medical Aid;</v>
          </cell>
          <cell r="G24">
            <v>66320.81</v>
          </cell>
          <cell r="I24">
            <v>70697.983460000003</v>
          </cell>
        </row>
        <row r="25">
          <cell r="B25" t="str">
            <v>1097</v>
          </cell>
          <cell r="D25" t="str">
            <v>0101/1097/0000</v>
          </cell>
          <cell r="E25" t="str">
            <v>Councillors - Pension Fund;</v>
          </cell>
          <cell r="G25">
            <v>183616.99</v>
          </cell>
          <cell r="I25">
            <v>195735.71134000001</v>
          </cell>
        </row>
        <row r="26">
          <cell r="B26" t="str">
            <v>1098</v>
          </cell>
          <cell r="D26" t="str">
            <v>0101/1098/0000</v>
          </cell>
          <cell r="E26" t="str">
            <v>Councillors - Housing Allowa</v>
          </cell>
          <cell r="G26">
            <v>158670.79</v>
          </cell>
          <cell r="I26">
            <v>169143.06214000002</v>
          </cell>
        </row>
        <row r="27">
          <cell r="B27" t="str">
            <v>6110</v>
          </cell>
          <cell r="D27" t="str">
            <v>0101/6110/0000</v>
          </cell>
          <cell r="E27" t="str">
            <v>Rental-Other;</v>
          </cell>
          <cell r="G27">
            <v>462355.34</v>
          </cell>
          <cell r="I27">
            <v>508590.87400000007</v>
          </cell>
        </row>
        <row r="28">
          <cell r="B28" t="str">
            <v>6200</v>
          </cell>
          <cell r="D28" t="str">
            <v>0101/6200/0000</v>
          </cell>
          <cell r="E28" t="str">
            <v>Donations &amp; Grants;</v>
          </cell>
          <cell r="G28" t="str">
            <v xml:space="preserve">                         -  </v>
          </cell>
          <cell r="I28">
            <v>0</v>
          </cell>
        </row>
        <row r="29">
          <cell r="B29" t="str">
            <v>6508</v>
          </cell>
          <cell r="D29" t="str">
            <v>0101/6508/0000</v>
          </cell>
          <cell r="E29" t="str">
            <v>Project -  Ward Committee Es</v>
          </cell>
          <cell r="G29">
            <v>1000</v>
          </cell>
          <cell r="I29">
            <v>0</v>
          </cell>
        </row>
        <row r="30">
          <cell r="B30" t="str">
            <v>6514</v>
          </cell>
          <cell r="D30" t="str">
            <v>0101/6514/0000</v>
          </cell>
          <cell r="E30" t="str">
            <v>Printing &amp; Stationary;</v>
          </cell>
          <cell r="G30">
            <v>924.46</v>
          </cell>
          <cell r="I30">
            <v>0</v>
          </cell>
        </row>
        <row r="31">
          <cell r="B31" t="str">
            <v>6516</v>
          </cell>
          <cell r="D31" t="str">
            <v>0101/6516/0000</v>
          </cell>
          <cell r="E31" t="str">
            <v>Disaster Fund;</v>
          </cell>
          <cell r="G31" t="str">
            <v xml:space="preserve">                         -  </v>
          </cell>
          <cell r="I31">
            <v>90900</v>
          </cell>
        </row>
        <row r="32">
          <cell r="B32" t="str">
            <v>6519</v>
          </cell>
          <cell r="D32" t="str">
            <v>0101/6519/0000</v>
          </cell>
          <cell r="E32" t="str">
            <v>Special Programs Unit;</v>
          </cell>
          <cell r="G32">
            <v>378968.91</v>
          </cell>
          <cell r="I32">
            <v>472500</v>
          </cell>
        </row>
        <row r="33">
          <cell r="B33" t="str">
            <v>6520</v>
          </cell>
          <cell r="D33" t="str">
            <v>0101/6520/0000</v>
          </cell>
          <cell r="E33" t="str">
            <v>Mayor Entertainment;</v>
          </cell>
          <cell r="G33" t="str">
            <v xml:space="preserve">                         -  </v>
          </cell>
          <cell r="I33">
            <v>0</v>
          </cell>
        </row>
        <row r="34">
          <cell r="B34" t="str">
            <v>6521</v>
          </cell>
          <cell r="D34" t="str">
            <v>0101/6521/0000</v>
          </cell>
          <cell r="E34" t="str">
            <v>Pauper Burials;</v>
          </cell>
          <cell r="G34">
            <v>2000</v>
          </cell>
          <cell r="I34">
            <v>25000</v>
          </cell>
        </row>
        <row r="35">
          <cell r="B35" t="str">
            <v>6524</v>
          </cell>
          <cell r="D35" t="str">
            <v>0101/6524/0000</v>
          </cell>
          <cell r="E35" t="str">
            <v>Ward Committees;</v>
          </cell>
          <cell r="G35" t="str">
            <v xml:space="preserve">                         -  </v>
          </cell>
          <cell r="I35">
            <v>0</v>
          </cell>
        </row>
        <row r="36">
          <cell r="B36" t="str">
            <v>6525</v>
          </cell>
          <cell r="D36" t="str">
            <v>0101/6525/0000</v>
          </cell>
          <cell r="E36" t="str">
            <v>Postage;</v>
          </cell>
          <cell r="G36" t="str">
            <v xml:space="preserve">                         -  </v>
          </cell>
          <cell r="I36">
            <v>0</v>
          </cell>
        </row>
        <row r="37">
          <cell r="B37" t="str">
            <v>6532</v>
          </cell>
          <cell r="D37" t="str">
            <v>0101/6532/0000</v>
          </cell>
          <cell r="E37" t="str">
            <v>Vehicle License;</v>
          </cell>
          <cell r="G37" t="str">
            <v xml:space="preserve">                         -  </v>
          </cell>
          <cell r="I37">
            <v>0</v>
          </cell>
        </row>
        <row r="38">
          <cell r="B38" t="str">
            <v>6533</v>
          </cell>
          <cell r="D38" t="str">
            <v>0101/6533/0000</v>
          </cell>
          <cell r="E38" t="str">
            <v>License &amp; Internet Fees;</v>
          </cell>
          <cell r="G38" t="str">
            <v xml:space="preserve">                         -  </v>
          </cell>
          <cell r="I38">
            <v>0</v>
          </cell>
        </row>
        <row r="39">
          <cell r="B39" t="str">
            <v>6534</v>
          </cell>
          <cell r="D39" t="str">
            <v>0101/6534/0000</v>
          </cell>
          <cell r="E39" t="str">
            <v>Membership Fees;</v>
          </cell>
          <cell r="G39">
            <v>422400</v>
          </cell>
          <cell r="I39">
            <v>450000</v>
          </cell>
        </row>
        <row r="40">
          <cell r="B40" t="str">
            <v>6535</v>
          </cell>
          <cell r="D40" t="str">
            <v>0101/6535/0000</v>
          </cell>
          <cell r="E40" t="str">
            <v>Inventory (tools,equip,etc.)</v>
          </cell>
          <cell r="G40" t="str">
            <v xml:space="preserve">                         -  </v>
          </cell>
          <cell r="I40">
            <v>0</v>
          </cell>
        </row>
        <row r="41">
          <cell r="B41" t="str">
            <v>6538</v>
          </cell>
          <cell r="D41" t="str">
            <v>0101/6538/0000</v>
          </cell>
          <cell r="E41" t="str">
            <v>Entertainment;</v>
          </cell>
          <cell r="G41">
            <v>10612.13</v>
          </cell>
          <cell r="I41">
            <v>15000</v>
          </cell>
        </row>
        <row r="42">
          <cell r="B42" t="str">
            <v>6539</v>
          </cell>
          <cell r="D42" t="str">
            <v>0101/6539/0000</v>
          </cell>
          <cell r="E42" t="str">
            <v>Training;</v>
          </cell>
          <cell r="G42" t="str">
            <v xml:space="preserve">                         -  </v>
          </cell>
          <cell r="I42">
            <v>0</v>
          </cell>
        </row>
        <row r="43">
          <cell r="B43" t="str">
            <v>6541</v>
          </cell>
          <cell r="D43" t="str">
            <v>0101/6541/0000</v>
          </cell>
          <cell r="E43" t="str">
            <v>Subsistence &amp; Traveling;</v>
          </cell>
          <cell r="G43">
            <v>450000</v>
          </cell>
          <cell r="I43">
            <v>380000</v>
          </cell>
        </row>
        <row r="44">
          <cell r="B44" t="str">
            <v>6544</v>
          </cell>
          <cell r="D44" t="str">
            <v>0101/6544/0000</v>
          </cell>
          <cell r="E44" t="str">
            <v>Telephone Charges;</v>
          </cell>
          <cell r="G44">
            <v>60000</v>
          </cell>
          <cell r="I44">
            <v>66000</v>
          </cell>
        </row>
        <row r="45">
          <cell r="B45" t="str">
            <v>6547</v>
          </cell>
          <cell r="D45" t="str">
            <v>0101/6547/0000</v>
          </cell>
          <cell r="E45" t="str">
            <v>Election Costs;</v>
          </cell>
          <cell r="G45" t="str">
            <v xml:space="preserve">                         -  </v>
          </cell>
          <cell r="I45">
            <v>0</v>
          </cell>
        </row>
        <row r="46">
          <cell r="B46" t="str">
            <v>6549</v>
          </cell>
          <cell r="D46" t="str">
            <v>0101/6549/0000</v>
          </cell>
          <cell r="E46" t="str">
            <v>Insurance - External;</v>
          </cell>
          <cell r="G46" t="str">
            <v xml:space="preserve">                         -  </v>
          </cell>
          <cell r="I46">
            <v>0</v>
          </cell>
        </row>
        <row r="47">
          <cell r="B47" t="str">
            <v>6550</v>
          </cell>
          <cell r="D47" t="str">
            <v>0101/6550/0000</v>
          </cell>
          <cell r="E47" t="str">
            <v>Refreshments;</v>
          </cell>
          <cell r="G47">
            <v>132.44999999999999</v>
          </cell>
          <cell r="I47">
            <v>0</v>
          </cell>
        </row>
        <row r="48">
          <cell r="B48" t="str">
            <v>6552</v>
          </cell>
          <cell r="D48" t="str">
            <v>0101/6552/0000</v>
          </cell>
          <cell r="E48" t="str">
            <v>Fuel &amp; Oil - Vehicles;</v>
          </cell>
          <cell r="G48" t="str">
            <v xml:space="preserve">                         -  </v>
          </cell>
          <cell r="I48">
            <v>0</v>
          </cell>
        </row>
        <row r="49">
          <cell r="B49" t="str">
            <v>6554</v>
          </cell>
          <cell r="D49" t="str">
            <v>0101/6554/0000</v>
          </cell>
          <cell r="E49" t="str">
            <v>Consumables;</v>
          </cell>
          <cell r="G49">
            <v>17159.68</v>
          </cell>
          <cell r="I49">
            <v>0</v>
          </cell>
        </row>
        <row r="50">
          <cell r="B50" t="str">
            <v>6803</v>
          </cell>
          <cell r="D50" t="str">
            <v>0101/6803/0000</v>
          </cell>
          <cell r="E50" t="str">
            <v>R/M - Furniture &amp; Equipment;</v>
          </cell>
          <cell r="G50" t="str">
            <v xml:space="preserve">                         -  </v>
          </cell>
          <cell r="I50">
            <v>0</v>
          </cell>
        </row>
        <row r="51">
          <cell r="B51" t="str">
            <v>6808</v>
          </cell>
          <cell r="D51" t="str">
            <v>0101/6808/0000</v>
          </cell>
          <cell r="E51" t="str">
            <v>R/M - Vehicles &amp; Equipment;</v>
          </cell>
          <cell r="G51">
            <v>256</v>
          </cell>
          <cell r="I51">
            <v>0</v>
          </cell>
        </row>
        <row r="52">
          <cell r="B52" t="str">
            <v>7501</v>
          </cell>
          <cell r="D52" t="str">
            <v>0101/7501/0000</v>
          </cell>
          <cell r="E52" t="str">
            <v>Contr - Leave Reserve;</v>
          </cell>
          <cell r="G52">
            <v>110</v>
          </cell>
          <cell r="I52">
            <v>0</v>
          </cell>
        </row>
        <row r="53">
          <cell r="B53" t="str">
            <v>7502</v>
          </cell>
          <cell r="D53" t="str">
            <v>0101/7502/0000</v>
          </cell>
          <cell r="E53" t="str">
            <v>Contr Fund - Pro-rata Bonus</v>
          </cell>
          <cell r="G53">
            <v>3260</v>
          </cell>
          <cell r="I53">
            <v>0</v>
          </cell>
        </row>
        <row r="54">
          <cell r="B54" t="str">
            <v>8401</v>
          </cell>
          <cell r="D54" t="str">
            <v>0101/8401/0000</v>
          </cell>
          <cell r="E54" t="str">
            <v>NT Grant - Equitable Share;</v>
          </cell>
          <cell r="G54">
            <v>-4358639.1900000004</v>
          </cell>
          <cell r="I54">
            <v>-3415006.5947737074</v>
          </cell>
        </row>
        <row r="55">
          <cell r="B55" t="str">
            <v>8403</v>
          </cell>
          <cell r="D55" t="str">
            <v>0101/8403/0000</v>
          </cell>
          <cell r="E55" t="str">
            <v>NT Grant - Sal Councillors;</v>
          </cell>
          <cell r="G55">
            <v>-1756000</v>
          </cell>
          <cell r="I55">
            <v>0</v>
          </cell>
        </row>
        <row r="56">
          <cell r="E56" t="str">
            <v>Main account subtotal</v>
          </cell>
          <cell r="G56">
            <v>1288670.8099999987</v>
          </cell>
          <cell r="I56">
            <v>4556327.9572062921</v>
          </cell>
        </row>
        <row r="57">
          <cell r="D57">
            <v>101</v>
          </cell>
          <cell r="E57" t="str">
            <v>Main account total</v>
          </cell>
        </row>
        <row r="58">
          <cell r="D58" t="str">
            <v>---------------</v>
          </cell>
          <cell r="E58" t="str">
            <v>--------------------------------</v>
          </cell>
          <cell r="G58" t="str">
            <v xml:space="preserve"> ------------ </v>
          </cell>
        </row>
        <row r="59">
          <cell r="D59">
            <v>102</v>
          </cell>
          <cell r="E59" t="str">
            <v>MUNICIPAL MANAGER - MM</v>
          </cell>
        </row>
        <row r="60">
          <cell r="B60" t="str">
            <v>1000</v>
          </cell>
          <cell r="D60" t="str">
            <v>0102/1000/0000</v>
          </cell>
          <cell r="E60" t="str">
            <v>Salaries;</v>
          </cell>
          <cell r="G60">
            <v>733663.52</v>
          </cell>
          <cell r="I60">
            <v>782085.31232000003</v>
          </cell>
        </row>
        <row r="61">
          <cell r="B61" t="str">
            <v>1001</v>
          </cell>
          <cell r="D61" t="str">
            <v>0102/1001/0000</v>
          </cell>
          <cell r="E61" t="str">
            <v>Performance Bonus;</v>
          </cell>
          <cell r="G61">
            <v>136910</v>
          </cell>
          <cell r="I61">
            <v>145946.06</v>
          </cell>
        </row>
        <row r="62">
          <cell r="B62" t="str">
            <v>1002</v>
          </cell>
          <cell r="D62" t="str">
            <v>0102/1002/0000</v>
          </cell>
          <cell r="E62" t="str">
            <v>Annual Bonus;</v>
          </cell>
          <cell r="G62">
            <v>21058.42</v>
          </cell>
          <cell r="I62">
            <v>22448.275719999998</v>
          </cell>
        </row>
        <row r="63">
          <cell r="B63" t="str">
            <v>1003</v>
          </cell>
          <cell r="D63" t="str">
            <v>0102/1003/0000</v>
          </cell>
          <cell r="E63" t="str">
            <v>Allowance - Telephone;</v>
          </cell>
          <cell r="G63" t="str">
            <v xml:space="preserve">                         -  </v>
          </cell>
          <cell r="I63">
            <v>0</v>
          </cell>
        </row>
        <row r="64">
          <cell r="B64" t="str">
            <v>1005</v>
          </cell>
          <cell r="D64" t="str">
            <v>0102/1005/0000</v>
          </cell>
          <cell r="E64" t="str">
            <v>Housing Subsidy ;</v>
          </cell>
          <cell r="G64" t="str">
            <v xml:space="preserve">                         -  </v>
          </cell>
          <cell r="I64">
            <v>0</v>
          </cell>
        </row>
        <row r="65">
          <cell r="B65" t="str">
            <v>1007</v>
          </cell>
          <cell r="D65" t="str">
            <v>0102/1007/0000</v>
          </cell>
          <cell r="E65" t="str">
            <v>Allowance - Other;</v>
          </cell>
          <cell r="G65" t="str">
            <v xml:space="preserve">                         -  </v>
          </cell>
          <cell r="I65">
            <v>0</v>
          </cell>
        </row>
        <row r="66">
          <cell r="B66" t="str">
            <v>1009</v>
          </cell>
          <cell r="D66" t="str">
            <v>0102/1009/0000</v>
          </cell>
          <cell r="E66" t="str">
            <v>Allowance - Vehicle;</v>
          </cell>
          <cell r="G66">
            <v>269670</v>
          </cell>
          <cell r="I66">
            <v>287468.22000000003</v>
          </cell>
        </row>
        <row r="67">
          <cell r="B67" t="str">
            <v>1010</v>
          </cell>
          <cell r="D67" t="str">
            <v>0102/1010/0000</v>
          </cell>
          <cell r="E67" t="str">
            <v>Industrial Council Levy;</v>
          </cell>
          <cell r="G67">
            <v>153.91999999999999</v>
          </cell>
          <cell r="I67">
            <v>164.07872</v>
          </cell>
        </row>
        <row r="68">
          <cell r="B68" t="str">
            <v>1011</v>
          </cell>
          <cell r="D68" t="str">
            <v>0102/1011/0000</v>
          </cell>
          <cell r="E68" t="str">
            <v>Skills Development Levy;</v>
          </cell>
          <cell r="G68">
            <v>9093.0300000000007</v>
          </cell>
          <cell r="I68">
            <v>9693.1699800000006</v>
          </cell>
        </row>
        <row r="69">
          <cell r="B69" t="str">
            <v>1012</v>
          </cell>
          <cell r="D69" t="str">
            <v>0102/1012/0000</v>
          </cell>
          <cell r="E69" t="str">
            <v>Compensation Commissioner;</v>
          </cell>
          <cell r="G69" t="str">
            <v xml:space="preserve">                         -  </v>
          </cell>
          <cell r="I69">
            <v>0</v>
          </cell>
        </row>
        <row r="70">
          <cell r="B70" t="str">
            <v>1050</v>
          </cell>
          <cell r="D70" t="str">
            <v>0102/1050/0000</v>
          </cell>
          <cell r="E70" t="str">
            <v>Medical Aid Fund;</v>
          </cell>
          <cell r="G70">
            <v>3023.94</v>
          </cell>
          <cell r="I70">
            <v>3223.5200400000003</v>
          </cell>
        </row>
        <row r="71">
          <cell r="B71" t="str">
            <v>1051</v>
          </cell>
          <cell r="D71" t="str">
            <v>0102/1051/0000</v>
          </cell>
          <cell r="E71" t="str">
            <v>Pension Fund ;</v>
          </cell>
          <cell r="G71">
            <v>177811.91</v>
          </cell>
          <cell r="I71">
            <v>189547.49606</v>
          </cell>
        </row>
        <row r="72">
          <cell r="B72" t="str">
            <v>1052</v>
          </cell>
          <cell r="D72" t="str">
            <v>0102/1052/0000</v>
          </cell>
          <cell r="E72" t="str">
            <v>UIF;</v>
          </cell>
          <cell r="G72">
            <v>3318.27</v>
          </cell>
          <cell r="I72">
            <v>3537.2758200000003</v>
          </cell>
        </row>
        <row r="73">
          <cell r="B73" t="str">
            <v>6501</v>
          </cell>
          <cell r="D73" t="str">
            <v>0102/6501/0000</v>
          </cell>
          <cell r="E73" t="str">
            <v>Project - Performance Man;</v>
          </cell>
          <cell r="G73" t="str">
            <v xml:space="preserve">                         -  </v>
          </cell>
          <cell r="I73">
            <v>0</v>
          </cell>
        </row>
        <row r="74">
          <cell r="B74" t="str">
            <v>6514</v>
          </cell>
          <cell r="D74" t="str">
            <v>0102/6514/0000</v>
          </cell>
          <cell r="E74" t="str">
            <v>Printing &amp; Stationary;</v>
          </cell>
          <cell r="G74" t="str">
            <v xml:space="preserve">                         -  </v>
          </cell>
          <cell r="I74">
            <v>3500</v>
          </cell>
        </row>
        <row r="75">
          <cell r="B75" t="str">
            <v>6522</v>
          </cell>
          <cell r="D75" t="str">
            <v>0102/6522/0000</v>
          </cell>
          <cell r="E75" t="str">
            <v>Publications;</v>
          </cell>
          <cell r="G75" t="str">
            <v xml:space="preserve">                         -  </v>
          </cell>
          <cell r="I75">
            <v>0</v>
          </cell>
        </row>
        <row r="76">
          <cell r="B76" t="str">
            <v>6532</v>
          </cell>
          <cell r="D76" t="str">
            <v>0102/6532/0000</v>
          </cell>
          <cell r="E76" t="str">
            <v>Vehicle License;</v>
          </cell>
          <cell r="G76" t="str">
            <v xml:space="preserve">                         -  </v>
          </cell>
          <cell r="I76">
            <v>0</v>
          </cell>
        </row>
        <row r="77">
          <cell r="B77" t="str">
            <v>6534</v>
          </cell>
          <cell r="D77" t="str">
            <v>0102/6534/0000</v>
          </cell>
          <cell r="E77" t="str">
            <v>Membership Fees;</v>
          </cell>
          <cell r="G77">
            <v>4000</v>
          </cell>
          <cell r="I77">
            <v>5000</v>
          </cell>
        </row>
        <row r="78">
          <cell r="B78" t="str">
            <v>6535</v>
          </cell>
          <cell r="D78" t="str">
            <v>0102/6535/0000</v>
          </cell>
          <cell r="E78" t="str">
            <v>Inventory (tools,equip,etc.)</v>
          </cell>
          <cell r="G78">
            <v>908.08</v>
          </cell>
          <cell r="I78">
            <v>0</v>
          </cell>
        </row>
        <row r="79">
          <cell r="B79" t="str">
            <v>6538</v>
          </cell>
          <cell r="D79" t="str">
            <v>0102/6538/0000</v>
          </cell>
          <cell r="E79" t="str">
            <v>Entertainment;</v>
          </cell>
          <cell r="G79">
            <v>8645.0400000000009</v>
          </cell>
          <cell r="I79">
            <v>10000</v>
          </cell>
        </row>
        <row r="80">
          <cell r="B80" t="str">
            <v>6539</v>
          </cell>
          <cell r="D80" t="str">
            <v>0102/6539/0000</v>
          </cell>
          <cell r="E80" t="str">
            <v>Training;</v>
          </cell>
          <cell r="G80" t="str">
            <v xml:space="preserve">                         -  </v>
          </cell>
          <cell r="I80">
            <v>0</v>
          </cell>
        </row>
        <row r="81">
          <cell r="B81" t="str">
            <v>6541</v>
          </cell>
          <cell r="D81" t="str">
            <v>0102/6541/0000</v>
          </cell>
          <cell r="E81" t="str">
            <v>Subsistence &amp; Traveling;</v>
          </cell>
          <cell r="G81">
            <v>300000</v>
          </cell>
          <cell r="I81">
            <v>250000</v>
          </cell>
        </row>
        <row r="82">
          <cell r="B82" t="str">
            <v>6561</v>
          </cell>
          <cell r="D82" t="str">
            <v>0102/6561/0000</v>
          </cell>
          <cell r="E82" t="str">
            <v>CCA - Vehicles, Plant &amp; Equi</v>
          </cell>
          <cell r="G82" t="str">
            <v xml:space="preserve">                         -  </v>
          </cell>
          <cell r="I82">
            <v>3150</v>
          </cell>
        </row>
        <row r="83">
          <cell r="B83" t="str">
            <v>6565</v>
          </cell>
          <cell r="D83" t="str">
            <v>0102/6565/0000</v>
          </cell>
          <cell r="E83" t="str">
            <v>Professional Services;</v>
          </cell>
          <cell r="G83" t="str">
            <v xml:space="preserve">                         -  </v>
          </cell>
          <cell r="I83">
            <v>0</v>
          </cell>
        </row>
        <row r="84">
          <cell r="B84" t="str">
            <v>8401</v>
          </cell>
          <cell r="D84" t="str">
            <v>0102/8401/0000</v>
          </cell>
          <cell r="E84" t="str">
            <v>NT Grant - Equitable Share;</v>
          </cell>
          <cell r="G84">
            <v>-949959.82</v>
          </cell>
          <cell r="I84">
            <v>-735051.7428966664</v>
          </cell>
        </row>
        <row r="85">
          <cell r="B85" t="str">
            <v>8405</v>
          </cell>
          <cell r="D85" t="str">
            <v>0102/8405/0000</v>
          </cell>
          <cell r="E85" t="str">
            <v>Prov Gov - Man Remuneration;</v>
          </cell>
          <cell r="G85">
            <v>-742370</v>
          </cell>
          <cell r="I85">
            <v>-555000</v>
          </cell>
        </row>
        <row r="86">
          <cell r="E86" t="str">
            <v>Main account subtotal</v>
          </cell>
          <cell r="G86">
            <v>-24073.690000000061</v>
          </cell>
          <cell r="I86">
            <v>425711.66576333402</v>
          </cell>
        </row>
        <row r="87">
          <cell r="D87">
            <v>102</v>
          </cell>
          <cell r="E87" t="str">
            <v>Main account total</v>
          </cell>
        </row>
        <row r="88">
          <cell r="D88" t="str">
            <v>---------------</v>
          </cell>
          <cell r="E88" t="str">
            <v>--------------------------------</v>
          </cell>
          <cell r="G88" t="str">
            <v xml:space="preserve"> ------------ </v>
          </cell>
        </row>
        <row r="89">
          <cell r="D89">
            <v>201</v>
          </cell>
          <cell r="E89" t="str">
            <v>BUDGET &amp; TREASURY - Finance</v>
          </cell>
        </row>
        <row r="90">
          <cell r="B90" t="str">
            <v>1000</v>
          </cell>
          <cell r="D90" t="str">
            <v>0201/1000/0007</v>
          </cell>
          <cell r="E90" t="str">
            <v>Salaries;Chief Financial Off</v>
          </cell>
          <cell r="G90">
            <v>454161</v>
          </cell>
          <cell r="I90">
            <v>484135.62600000005</v>
          </cell>
        </row>
        <row r="91">
          <cell r="B91" t="str">
            <v>1000</v>
          </cell>
          <cell r="D91" t="str">
            <v>0201/1000/0008</v>
          </cell>
          <cell r="E91" t="str">
            <v>Salaries;Finance</v>
          </cell>
          <cell r="G91">
            <v>3071376.57</v>
          </cell>
          <cell r="I91">
            <v>3274087.42362</v>
          </cell>
        </row>
        <row r="92">
          <cell r="B92" t="str">
            <v>1000</v>
          </cell>
          <cell r="D92" t="str">
            <v>0201/1000/0009</v>
          </cell>
          <cell r="E92" t="str">
            <v>Salaries;Property Finance</v>
          </cell>
          <cell r="G92" t="str">
            <v xml:space="preserve">                         -  </v>
          </cell>
          <cell r="I92">
            <v>0</v>
          </cell>
        </row>
        <row r="93">
          <cell r="B93" t="str">
            <v>1001</v>
          </cell>
          <cell r="D93" t="str">
            <v>0201/1001/0007</v>
          </cell>
          <cell r="E93" t="str">
            <v>Performance Bonus;Chief Fina</v>
          </cell>
          <cell r="G93">
            <v>109510</v>
          </cell>
          <cell r="I93">
            <v>116737.66</v>
          </cell>
        </row>
        <row r="94">
          <cell r="B94" t="str">
            <v>1002</v>
          </cell>
          <cell r="D94" t="str">
            <v>0201/1002/0007</v>
          </cell>
          <cell r="E94" t="str">
            <v>Annual Bonus;Chief Financial</v>
          </cell>
          <cell r="G94" t="str">
            <v xml:space="preserve">                         -  </v>
          </cell>
          <cell r="I94">
            <v>0</v>
          </cell>
        </row>
        <row r="95">
          <cell r="B95" t="str">
            <v>1002</v>
          </cell>
          <cell r="D95" t="str">
            <v>0201/1002/0008</v>
          </cell>
          <cell r="E95" t="str">
            <v>Annual Bonus;Finance</v>
          </cell>
          <cell r="G95">
            <v>221102.7</v>
          </cell>
          <cell r="I95">
            <v>235695.47820000001</v>
          </cell>
        </row>
        <row r="96">
          <cell r="B96" t="str">
            <v>1002</v>
          </cell>
          <cell r="D96" t="str">
            <v>0201/1002/0009</v>
          </cell>
          <cell r="E96" t="str">
            <v>Annual Bonus;Property Financ</v>
          </cell>
          <cell r="G96" t="str">
            <v xml:space="preserve">                         -  </v>
          </cell>
          <cell r="I96">
            <v>0</v>
          </cell>
        </row>
        <row r="97">
          <cell r="B97" t="str">
            <v>1003</v>
          </cell>
          <cell r="D97" t="str">
            <v>0201/1003/0007</v>
          </cell>
          <cell r="E97" t="str">
            <v>Allowance - Telephone;Chief</v>
          </cell>
          <cell r="G97" t="str">
            <v xml:space="preserve">                         -  </v>
          </cell>
          <cell r="I97">
            <v>0</v>
          </cell>
        </row>
        <row r="98">
          <cell r="B98" t="str">
            <v>1003</v>
          </cell>
          <cell r="D98" t="str">
            <v>0201/1003/0008</v>
          </cell>
          <cell r="E98" t="str">
            <v>Allowance - Telephone;Financ</v>
          </cell>
          <cell r="G98" t="str">
            <v xml:space="preserve">                         -  </v>
          </cell>
          <cell r="I98">
            <v>0</v>
          </cell>
        </row>
        <row r="99">
          <cell r="B99" t="str">
            <v>1003</v>
          </cell>
          <cell r="D99" t="str">
            <v>0201/1003/0009</v>
          </cell>
          <cell r="E99" t="str">
            <v>Allowance - Telephone;Proper</v>
          </cell>
          <cell r="G99" t="str">
            <v xml:space="preserve">                         -  </v>
          </cell>
          <cell r="I99">
            <v>0</v>
          </cell>
        </row>
        <row r="100">
          <cell r="B100" t="str">
            <v>1005</v>
          </cell>
          <cell r="D100" t="str">
            <v>0201/1005/0007</v>
          </cell>
          <cell r="E100" t="str">
            <v>Housing Subsidy ;Chief Finan</v>
          </cell>
          <cell r="G100" t="str">
            <v xml:space="preserve">                         -  </v>
          </cell>
          <cell r="I100">
            <v>0</v>
          </cell>
        </row>
        <row r="101">
          <cell r="B101" t="str">
            <v>1005</v>
          </cell>
          <cell r="D101" t="str">
            <v>0201/1005/0008</v>
          </cell>
          <cell r="E101" t="str">
            <v>Housing Subsidy ;Finance</v>
          </cell>
          <cell r="G101">
            <v>5793.36</v>
          </cell>
          <cell r="I101">
            <v>6175.7217600000004</v>
          </cell>
        </row>
        <row r="102">
          <cell r="B102" t="str">
            <v>1005</v>
          </cell>
          <cell r="D102" t="str">
            <v>0201/1005/0009</v>
          </cell>
          <cell r="E102" t="str">
            <v>Housing Subsidy ;Property Fi</v>
          </cell>
          <cell r="G102" t="str">
            <v xml:space="preserve">                         -  </v>
          </cell>
          <cell r="I102">
            <v>0</v>
          </cell>
        </row>
        <row r="103">
          <cell r="B103" t="str">
            <v>1006</v>
          </cell>
          <cell r="D103" t="str">
            <v>0201/1006/0008</v>
          </cell>
          <cell r="E103" t="str">
            <v>Overtime;Finance</v>
          </cell>
          <cell r="G103">
            <v>22145.42</v>
          </cell>
          <cell r="I103">
            <v>23607.01772</v>
          </cell>
        </row>
        <row r="104">
          <cell r="B104" t="str">
            <v>1006</v>
          </cell>
          <cell r="D104" t="str">
            <v>0201/1006/0009</v>
          </cell>
          <cell r="E104" t="str">
            <v>Overtime;Property Finance</v>
          </cell>
          <cell r="G104" t="str">
            <v xml:space="preserve">                         -  </v>
          </cell>
          <cell r="I104">
            <v>0</v>
          </cell>
        </row>
        <row r="105">
          <cell r="B105" t="str">
            <v>1007</v>
          </cell>
          <cell r="D105" t="str">
            <v>0201/1007/0007</v>
          </cell>
          <cell r="E105" t="str">
            <v>Allowance - Other;Chief Fina</v>
          </cell>
          <cell r="G105" t="str">
            <v xml:space="preserve">                         -  </v>
          </cell>
          <cell r="I105">
            <v>0</v>
          </cell>
        </row>
        <row r="106">
          <cell r="B106" t="str">
            <v>1007</v>
          </cell>
          <cell r="D106" t="str">
            <v>0201/1007/0008</v>
          </cell>
          <cell r="E106" t="str">
            <v>Allowance - Other;Finance</v>
          </cell>
          <cell r="G106" t="str">
            <v xml:space="preserve">                         -  </v>
          </cell>
          <cell r="I106">
            <v>0</v>
          </cell>
        </row>
        <row r="107">
          <cell r="B107" t="str">
            <v>1007</v>
          </cell>
          <cell r="D107" t="str">
            <v>0201/1007/0009</v>
          </cell>
          <cell r="E107" t="str">
            <v>Allowance - Other;Property F</v>
          </cell>
          <cell r="G107" t="str">
            <v xml:space="preserve">                         -  </v>
          </cell>
          <cell r="I107">
            <v>0</v>
          </cell>
        </row>
        <row r="108">
          <cell r="B108" t="str">
            <v>1008</v>
          </cell>
          <cell r="D108" t="str">
            <v>0201/1008/0008</v>
          </cell>
          <cell r="E108" t="str">
            <v>Temporary Workers;Finance</v>
          </cell>
          <cell r="G108" t="str">
            <v xml:space="preserve">                         -  </v>
          </cell>
          <cell r="I108">
            <v>0</v>
          </cell>
        </row>
        <row r="109">
          <cell r="B109" t="str">
            <v>1009</v>
          </cell>
          <cell r="D109" t="str">
            <v>0201/1009/0007</v>
          </cell>
          <cell r="E109" t="str">
            <v>Allowance - Vehicle;Chief Fi</v>
          </cell>
          <cell r="G109" t="str">
            <v xml:space="preserve">                         -  </v>
          </cell>
          <cell r="I109">
            <v>0</v>
          </cell>
        </row>
        <row r="110">
          <cell r="B110" t="str">
            <v>1009</v>
          </cell>
          <cell r="D110" t="str">
            <v>0201/1009/0008</v>
          </cell>
          <cell r="E110" t="str">
            <v>Allowance - Vehicle;Finance</v>
          </cell>
          <cell r="G110">
            <v>153520</v>
          </cell>
          <cell r="I110">
            <v>163652.32</v>
          </cell>
        </row>
        <row r="111">
          <cell r="B111" t="str">
            <v>1009</v>
          </cell>
          <cell r="D111" t="str">
            <v>0201/1009/0009</v>
          </cell>
          <cell r="E111" t="str">
            <v>Allowance - Vehicle;Property</v>
          </cell>
          <cell r="G111" t="str">
            <v xml:space="preserve">                         -  </v>
          </cell>
          <cell r="I111">
            <v>0</v>
          </cell>
        </row>
        <row r="112">
          <cell r="B112" t="str">
            <v>1010</v>
          </cell>
          <cell r="D112" t="str">
            <v>0201/1010/0007</v>
          </cell>
          <cell r="E112" t="str">
            <v>Industrial Council Levy;Chie</v>
          </cell>
          <cell r="G112">
            <v>12.83</v>
          </cell>
          <cell r="I112">
            <v>13.676780000000001</v>
          </cell>
        </row>
        <row r="113">
          <cell r="B113" t="str">
            <v>1010</v>
          </cell>
          <cell r="D113" t="str">
            <v>0201/1010/0008</v>
          </cell>
          <cell r="E113" t="str">
            <v>Industrial Council Levy;Fina</v>
          </cell>
          <cell r="G113">
            <v>1744.47</v>
          </cell>
          <cell r="I113">
            <v>1859.6050200000002</v>
          </cell>
        </row>
        <row r="114">
          <cell r="B114" t="str">
            <v>1010</v>
          </cell>
          <cell r="D114" t="str">
            <v>0201/1010/0009</v>
          </cell>
          <cell r="E114" t="str">
            <v>Industrial Council Levy;Prop</v>
          </cell>
          <cell r="G114" t="str">
            <v xml:space="preserve">                         -  </v>
          </cell>
          <cell r="I114">
            <v>0</v>
          </cell>
        </row>
        <row r="115">
          <cell r="B115" t="str">
            <v>1011</v>
          </cell>
          <cell r="D115" t="str">
            <v>0201/1011/0007</v>
          </cell>
          <cell r="E115" t="str">
            <v>Skills Development Levy;Chie</v>
          </cell>
          <cell r="G115">
            <v>2633.8</v>
          </cell>
          <cell r="I115">
            <v>2807.6308000000004</v>
          </cell>
        </row>
        <row r="116">
          <cell r="B116" t="str">
            <v>1011</v>
          </cell>
          <cell r="D116" t="str">
            <v>0201/1011/0008</v>
          </cell>
          <cell r="E116" t="str">
            <v>Skills Development Levy;Fina</v>
          </cell>
          <cell r="G116">
            <v>38902.92</v>
          </cell>
          <cell r="I116">
            <v>41470.512719999999</v>
          </cell>
        </row>
        <row r="117">
          <cell r="B117" t="str">
            <v>1011</v>
          </cell>
          <cell r="D117" t="str">
            <v>0201/1011/0009</v>
          </cell>
          <cell r="E117" t="str">
            <v>Skills Development Levy;Prop</v>
          </cell>
          <cell r="G117" t="str">
            <v xml:space="preserve">                         -  </v>
          </cell>
          <cell r="I117">
            <v>0</v>
          </cell>
        </row>
        <row r="118">
          <cell r="B118" t="str">
            <v>1012</v>
          </cell>
          <cell r="D118" t="str">
            <v>0201/1012/0007</v>
          </cell>
          <cell r="E118" t="str">
            <v>Compensation Commissioner;Ch</v>
          </cell>
          <cell r="G118" t="str">
            <v xml:space="preserve">                         -  </v>
          </cell>
          <cell r="I118">
            <v>0</v>
          </cell>
        </row>
        <row r="119">
          <cell r="B119" t="str">
            <v>1012</v>
          </cell>
          <cell r="D119" t="str">
            <v>0201/1012/0008</v>
          </cell>
          <cell r="E119" t="str">
            <v>Compensation Commissioner;Fi</v>
          </cell>
          <cell r="G119" t="str">
            <v xml:space="preserve">                         -  </v>
          </cell>
          <cell r="I119">
            <v>0</v>
          </cell>
        </row>
        <row r="120">
          <cell r="B120" t="str">
            <v>1012</v>
          </cell>
          <cell r="D120" t="str">
            <v>0201/1012/0009</v>
          </cell>
          <cell r="E120" t="str">
            <v>Compensation Commissioner;Pr</v>
          </cell>
          <cell r="G120" t="str">
            <v xml:space="preserve">                         -  </v>
          </cell>
          <cell r="I120">
            <v>0</v>
          </cell>
        </row>
        <row r="121">
          <cell r="B121" t="str">
            <v>1050</v>
          </cell>
          <cell r="D121" t="str">
            <v>0201/1050/0007</v>
          </cell>
          <cell r="E121" t="str">
            <v>Medical Aid Fund;Chief Finan</v>
          </cell>
          <cell r="G121" t="str">
            <v xml:space="preserve">                         -  </v>
          </cell>
          <cell r="I121">
            <v>0</v>
          </cell>
        </row>
        <row r="122">
          <cell r="B122" t="str">
            <v>1050</v>
          </cell>
          <cell r="D122" t="str">
            <v>0201/1050/0008</v>
          </cell>
          <cell r="E122" t="str">
            <v>Medical Aid Fund;Finance</v>
          </cell>
          <cell r="G122">
            <v>264965.03999999998</v>
          </cell>
          <cell r="I122">
            <v>282452.73264</v>
          </cell>
        </row>
        <row r="123">
          <cell r="B123" t="str">
            <v>1050</v>
          </cell>
          <cell r="D123" t="str">
            <v>0201/1050/0009</v>
          </cell>
          <cell r="E123" t="str">
            <v>Medical Aid Fund;Property Fi</v>
          </cell>
          <cell r="G123" t="str">
            <v xml:space="preserve">                         -  </v>
          </cell>
          <cell r="I123">
            <v>0</v>
          </cell>
        </row>
        <row r="124">
          <cell r="B124" t="str">
            <v>1051</v>
          </cell>
          <cell r="D124" t="str">
            <v>0201/1051/0007</v>
          </cell>
          <cell r="E124" t="str">
            <v>Pension Fund ;Chief Financia</v>
          </cell>
          <cell r="G124" t="str">
            <v xml:space="preserve">                         -  </v>
          </cell>
          <cell r="I124">
            <v>0</v>
          </cell>
        </row>
        <row r="125">
          <cell r="B125" t="str">
            <v>1051</v>
          </cell>
          <cell r="D125" t="str">
            <v>0201/1051/0008</v>
          </cell>
          <cell r="E125" t="str">
            <v>Pension Fund ;Finance</v>
          </cell>
          <cell r="G125">
            <v>575532.76</v>
          </cell>
          <cell r="I125">
            <v>613517.92216000007</v>
          </cell>
        </row>
        <row r="126">
          <cell r="B126" t="str">
            <v>1051</v>
          </cell>
          <cell r="D126" t="str">
            <v>0201/1051/0009</v>
          </cell>
          <cell r="E126" t="str">
            <v>Pension Fund ;Property Finan</v>
          </cell>
          <cell r="G126" t="str">
            <v xml:space="preserve">                         -  </v>
          </cell>
          <cell r="I126">
            <v>0</v>
          </cell>
        </row>
        <row r="127">
          <cell r="B127" t="str">
            <v>1052</v>
          </cell>
          <cell r="D127" t="str">
            <v>0201/1052/0007</v>
          </cell>
          <cell r="E127" t="str">
            <v>UIF;Chief Financial Officer</v>
          </cell>
          <cell r="G127">
            <v>300.41000000000003</v>
          </cell>
          <cell r="I127">
            <v>320.23706000000004</v>
          </cell>
        </row>
        <row r="128">
          <cell r="B128" t="str">
            <v>1052</v>
          </cell>
          <cell r="D128" t="str">
            <v>0201/1052/0008</v>
          </cell>
          <cell r="E128" t="str">
            <v>UIF;Finance</v>
          </cell>
          <cell r="G128">
            <v>30404.33</v>
          </cell>
          <cell r="I128">
            <v>32411.015780000005</v>
          </cell>
        </row>
        <row r="129">
          <cell r="B129" t="str">
            <v>1052</v>
          </cell>
          <cell r="D129" t="str">
            <v>0201/1052/0009</v>
          </cell>
          <cell r="E129" t="str">
            <v>UIF;Property Finance</v>
          </cell>
          <cell r="G129" t="str">
            <v xml:space="preserve">                         -  </v>
          </cell>
          <cell r="I129">
            <v>0</v>
          </cell>
        </row>
        <row r="130">
          <cell r="B130" t="str">
            <v>2000</v>
          </cell>
          <cell r="D130" t="str">
            <v>0201/2000/0009</v>
          </cell>
          <cell r="E130" t="str">
            <v>Bad Debts;Property Finance</v>
          </cell>
          <cell r="G130">
            <v>710050</v>
          </cell>
          <cell r="I130">
            <v>1210398.6535294501</v>
          </cell>
        </row>
        <row r="131">
          <cell r="B131" t="str">
            <v>4000</v>
          </cell>
          <cell r="D131" t="str">
            <v>0201/4000/0009</v>
          </cell>
          <cell r="E131" t="str">
            <v>Depreciation;Property Financ</v>
          </cell>
          <cell r="G131">
            <v>2056000</v>
          </cell>
          <cell r="I131">
            <v>2090952</v>
          </cell>
        </row>
        <row r="132">
          <cell r="B132" t="str">
            <v>5001</v>
          </cell>
          <cell r="D132" t="str">
            <v>0201/5001/0009</v>
          </cell>
          <cell r="E132" t="str">
            <v>Interest External Loans;Prop</v>
          </cell>
          <cell r="G132" t="str">
            <v xml:space="preserve">                         -  </v>
          </cell>
          <cell r="I132">
            <v>360000</v>
          </cell>
        </row>
        <row r="133">
          <cell r="B133" t="str">
            <v>6109</v>
          </cell>
          <cell r="D133" t="str">
            <v>0201/6109/0008</v>
          </cell>
          <cell r="E133" t="str">
            <v>Arrears Contribution;Finance</v>
          </cell>
          <cell r="G133" t="str">
            <v xml:space="preserve">                         -  </v>
          </cell>
          <cell r="I133">
            <v>0</v>
          </cell>
        </row>
        <row r="134">
          <cell r="B134" t="str">
            <v>6110</v>
          </cell>
          <cell r="D134" t="str">
            <v>0201/6110/0008</v>
          </cell>
          <cell r="E134" t="str">
            <v>Rental-Other;Finance</v>
          </cell>
          <cell r="G134" t="str">
            <v xml:space="preserve">                         -  </v>
          </cell>
          <cell r="I134">
            <v>0</v>
          </cell>
        </row>
        <row r="135">
          <cell r="B135" t="str">
            <v>6202</v>
          </cell>
          <cell r="D135" t="str">
            <v>0201/6202/0009</v>
          </cell>
          <cell r="E135" t="str">
            <v>Equitable Share-Indigent Sha</v>
          </cell>
          <cell r="G135">
            <v>787550</v>
          </cell>
          <cell r="I135">
            <v>664181.10000000009</v>
          </cell>
        </row>
        <row r="136">
          <cell r="B136" t="str">
            <v>6203</v>
          </cell>
          <cell r="D136" t="str">
            <v>0201/6203/0008</v>
          </cell>
          <cell r="E136" t="str">
            <v>Equitable share - Council;Fi</v>
          </cell>
          <cell r="G136" t="str">
            <v xml:space="preserve">                         -  </v>
          </cell>
          <cell r="I136">
            <v>0</v>
          </cell>
        </row>
        <row r="137">
          <cell r="B137" t="str">
            <v>6204</v>
          </cell>
          <cell r="D137" t="str">
            <v>0201/6204/0008</v>
          </cell>
          <cell r="E137" t="str">
            <v>Equitable share - Water;Fina</v>
          </cell>
          <cell r="G137" t="str">
            <v xml:space="preserve">                         -  </v>
          </cell>
          <cell r="I137">
            <v>0</v>
          </cell>
        </row>
        <row r="138">
          <cell r="B138" t="str">
            <v>6205</v>
          </cell>
          <cell r="D138" t="str">
            <v>0201/6205/0008</v>
          </cell>
          <cell r="E138" t="str">
            <v>Equitable share - Fire Fight</v>
          </cell>
          <cell r="G138" t="str">
            <v xml:space="preserve">                         -  </v>
          </cell>
          <cell r="I138">
            <v>0</v>
          </cell>
        </row>
        <row r="139">
          <cell r="B139" t="str">
            <v>6206</v>
          </cell>
          <cell r="D139" t="str">
            <v>0201/6206/0008</v>
          </cell>
          <cell r="E139" t="str">
            <v>Equitable share - Refuse Rem</v>
          </cell>
          <cell r="G139" t="str">
            <v xml:space="preserve">                         -  </v>
          </cell>
          <cell r="I139">
            <v>0</v>
          </cell>
        </row>
        <row r="140">
          <cell r="B140" t="str">
            <v>6207</v>
          </cell>
          <cell r="D140" t="str">
            <v>0201/6207/0008</v>
          </cell>
          <cell r="E140" t="str">
            <v>Equitable share - Sewerage;F</v>
          </cell>
          <cell r="G140" t="str">
            <v xml:space="preserve">                         -  </v>
          </cell>
          <cell r="I140">
            <v>0</v>
          </cell>
        </row>
        <row r="141">
          <cell r="B141" t="str">
            <v>6213</v>
          </cell>
          <cell r="D141" t="str">
            <v>0201/6213/0008</v>
          </cell>
          <cell r="E141" t="str">
            <v>FMG Projects;Finance</v>
          </cell>
          <cell r="G141">
            <v>1650000</v>
          </cell>
          <cell r="I141">
            <v>1800000</v>
          </cell>
        </row>
        <row r="142">
          <cell r="B142" t="str">
            <v>6502</v>
          </cell>
          <cell r="D142" t="str">
            <v>0201/6502/0009</v>
          </cell>
          <cell r="E142" t="str">
            <v>Rental Payments;Property Fin</v>
          </cell>
          <cell r="G142" t="str">
            <v xml:space="preserve">                         -  </v>
          </cell>
          <cell r="I142">
            <v>0</v>
          </cell>
        </row>
        <row r="143">
          <cell r="B143" t="str">
            <v>6503</v>
          </cell>
          <cell r="D143" t="str">
            <v>0201/6503/0008</v>
          </cell>
          <cell r="E143" t="str">
            <v>Project - FMG;Finance</v>
          </cell>
          <cell r="G143" t="str">
            <v xml:space="preserve">                         -  </v>
          </cell>
          <cell r="I143">
            <v>0</v>
          </cell>
        </row>
        <row r="144">
          <cell r="B144" t="str">
            <v>6512</v>
          </cell>
          <cell r="D144" t="str">
            <v>0201/6512/0008</v>
          </cell>
          <cell r="E144" t="str">
            <v>Bank Charges;Finance</v>
          </cell>
          <cell r="G144">
            <v>244524.35</v>
          </cell>
          <cell r="I144">
            <v>234000</v>
          </cell>
        </row>
        <row r="145">
          <cell r="B145" t="str">
            <v>6513</v>
          </cell>
          <cell r="D145" t="str">
            <v>0201/6513/0008</v>
          </cell>
          <cell r="E145" t="str">
            <v>Fines &amp; Penalties;Finance</v>
          </cell>
          <cell r="G145">
            <v>1200000</v>
          </cell>
          <cell r="I145">
            <v>675000</v>
          </cell>
        </row>
        <row r="146">
          <cell r="B146" t="str">
            <v>6514</v>
          </cell>
          <cell r="D146" t="str">
            <v>0201/6514/0007</v>
          </cell>
          <cell r="E146" t="str">
            <v>Printing &amp; Stationary;Chief</v>
          </cell>
          <cell r="G146">
            <v>21838.55</v>
          </cell>
          <cell r="I146">
            <v>0</v>
          </cell>
        </row>
        <row r="147">
          <cell r="B147" t="str">
            <v>6514</v>
          </cell>
          <cell r="D147" t="str">
            <v>0201/6514/0008</v>
          </cell>
          <cell r="E147" t="str">
            <v>Printing &amp; Stationary;Financ</v>
          </cell>
          <cell r="G147">
            <v>200000</v>
          </cell>
          <cell r="I147">
            <v>126000</v>
          </cell>
        </row>
        <row r="148">
          <cell r="B148" t="str">
            <v>6514</v>
          </cell>
          <cell r="D148" t="str">
            <v>0201/6514/0009</v>
          </cell>
          <cell r="E148" t="str">
            <v>Printing &amp; Stationary;Proper</v>
          </cell>
          <cell r="G148" t="str">
            <v xml:space="preserve">                         -  </v>
          </cell>
          <cell r="I148">
            <v>0</v>
          </cell>
        </row>
        <row r="149">
          <cell r="B149" t="str">
            <v>6515</v>
          </cell>
          <cell r="D149" t="str">
            <v>0201/6515/0009</v>
          </cell>
          <cell r="E149" t="str">
            <v>Computer Software;Property F</v>
          </cell>
          <cell r="G149">
            <v>287897.96999999997</v>
          </cell>
          <cell r="I149">
            <v>0</v>
          </cell>
        </row>
        <row r="150">
          <cell r="B150" t="str">
            <v>6517</v>
          </cell>
          <cell r="D150" t="str">
            <v>0201/6517/0008</v>
          </cell>
          <cell r="E150" t="str">
            <v>Audit Fees;Finance</v>
          </cell>
          <cell r="G150">
            <v>2000000</v>
          </cell>
          <cell r="I150">
            <v>2250000</v>
          </cell>
        </row>
        <row r="151">
          <cell r="B151" t="str">
            <v>6522</v>
          </cell>
          <cell r="D151" t="str">
            <v>0201/6522/0007</v>
          </cell>
          <cell r="E151" t="str">
            <v>Publications;Chief Financial</v>
          </cell>
          <cell r="G151">
            <v>80276.91</v>
          </cell>
          <cell r="I151">
            <v>108000</v>
          </cell>
        </row>
        <row r="152">
          <cell r="B152" t="str">
            <v>6522</v>
          </cell>
          <cell r="D152" t="str">
            <v>0201/6522/0009</v>
          </cell>
          <cell r="E152" t="str">
            <v>Publications;Property Financ</v>
          </cell>
          <cell r="G152" t="str">
            <v xml:space="preserve">                         -  </v>
          </cell>
          <cell r="I152">
            <v>0</v>
          </cell>
        </row>
        <row r="153">
          <cell r="B153" t="str">
            <v>6523</v>
          </cell>
          <cell r="D153" t="str">
            <v>0201/6523/0008</v>
          </cell>
          <cell r="E153" t="str">
            <v>Security Services;Finance</v>
          </cell>
          <cell r="G153" t="str">
            <v xml:space="preserve">                         -  </v>
          </cell>
          <cell r="I153">
            <v>0</v>
          </cell>
        </row>
        <row r="154">
          <cell r="B154" t="str">
            <v>6525</v>
          </cell>
          <cell r="D154" t="str">
            <v>0201/6525/0008</v>
          </cell>
          <cell r="E154" t="str">
            <v>Postage;Finance</v>
          </cell>
          <cell r="G154">
            <v>325000</v>
          </cell>
          <cell r="I154">
            <v>360000</v>
          </cell>
        </row>
        <row r="155">
          <cell r="B155" t="str">
            <v>6525</v>
          </cell>
          <cell r="D155" t="str">
            <v>0201/6525/0009</v>
          </cell>
          <cell r="E155" t="str">
            <v>Postage;Property Finance</v>
          </cell>
          <cell r="G155" t="str">
            <v xml:space="preserve">                         -  </v>
          </cell>
          <cell r="I155">
            <v>0</v>
          </cell>
        </row>
        <row r="156">
          <cell r="B156" t="str">
            <v>6527</v>
          </cell>
          <cell r="D156" t="str">
            <v>0201/6527/0008</v>
          </cell>
          <cell r="E156" t="str">
            <v>Health Services;Finance</v>
          </cell>
          <cell r="G156" t="str">
            <v xml:space="preserve">                         -  </v>
          </cell>
          <cell r="I156">
            <v>0</v>
          </cell>
        </row>
        <row r="157">
          <cell r="B157" t="str">
            <v>6528</v>
          </cell>
          <cell r="D157" t="str">
            <v>0201/6528/0008</v>
          </cell>
          <cell r="E157" t="str">
            <v>Legal Costs;Finance</v>
          </cell>
          <cell r="G157" t="str">
            <v xml:space="preserve">                         -  </v>
          </cell>
          <cell r="I157">
            <v>0</v>
          </cell>
        </row>
        <row r="158">
          <cell r="B158" t="str">
            <v>6530</v>
          </cell>
          <cell r="D158" t="str">
            <v>0201/6530/0008</v>
          </cell>
          <cell r="E158" t="str">
            <v>Rent - Equipment;Finance</v>
          </cell>
          <cell r="G158" t="str">
            <v xml:space="preserve">                         -  </v>
          </cell>
          <cell r="I158">
            <v>0</v>
          </cell>
        </row>
        <row r="159">
          <cell r="B159" t="str">
            <v>6532</v>
          </cell>
          <cell r="D159" t="str">
            <v>0201/6532/0009</v>
          </cell>
          <cell r="E159" t="str">
            <v>Vehicle License;Property Fin</v>
          </cell>
          <cell r="G159" t="str">
            <v xml:space="preserve">                         -  </v>
          </cell>
          <cell r="I159">
            <v>36000</v>
          </cell>
        </row>
        <row r="160">
          <cell r="B160" t="str">
            <v>6533</v>
          </cell>
          <cell r="D160" t="str">
            <v>0201/6533/0008</v>
          </cell>
          <cell r="E160" t="str">
            <v>License &amp; Internet Fees;Fina</v>
          </cell>
          <cell r="G160">
            <v>294474.99</v>
          </cell>
          <cell r="I160">
            <v>315000</v>
          </cell>
        </row>
        <row r="161">
          <cell r="B161" t="str">
            <v>6533</v>
          </cell>
          <cell r="D161" t="str">
            <v>0201/6533/0009</v>
          </cell>
          <cell r="E161" t="str">
            <v>License &amp; Internet Fees;Prop</v>
          </cell>
          <cell r="G161" t="str">
            <v xml:space="preserve">                         -  </v>
          </cell>
          <cell r="I161">
            <v>0</v>
          </cell>
        </row>
        <row r="162">
          <cell r="B162" t="str">
            <v>6534</v>
          </cell>
          <cell r="D162" t="str">
            <v>0201/6534/0007</v>
          </cell>
          <cell r="E162" t="str">
            <v>Membership Fees;Chief Financ</v>
          </cell>
          <cell r="G162">
            <v>9196.85</v>
          </cell>
          <cell r="I162">
            <v>0</v>
          </cell>
        </row>
        <row r="163">
          <cell r="B163" t="str">
            <v>6534</v>
          </cell>
          <cell r="D163" t="str">
            <v>0201/6534/0008</v>
          </cell>
          <cell r="E163" t="str">
            <v>Membership Fees;Finance</v>
          </cell>
          <cell r="G163" t="str">
            <v xml:space="preserve">                         -  </v>
          </cell>
          <cell r="I163">
            <v>4950</v>
          </cell>
        </row>
        <row r="164">
          <cell r="B164" t="str">
            <v>6535</v>
          </cell>
          <cell r="D164" t="str">
            <v>0201/6535/0008</v>
          </cell>
          <cell r="E164" t="str">
            <v>Inventory (tools,equip,etc.)</v>
          </cell>
          <cell r="G164">
            <v>1007.81</v>
          </cell>
          <cell r="I164">
            <v>0</v>
          </cell>
        </row>
        <row r="165">
          <cell r="B165" t="str">
            <v>6535</v>
          </cell>
          <cell r="D165" t="str">
            <v>0201/6535/0009</v>
          </cell>
          <cell r="E165" t="str">
            <v>Inventory (tools,equip,etc.)</v>
          </cell>
          <cell r="G165" t="str">
            <v xml:space="preserve">                         -  </v>
          </cell>
          <cell r="I165">
            <v>0</v>
          </cell>
        </row>
        <row r="166">
          <cell r="B166" t="str">
            <v>6537</v>
          </cell>
          <cell r="D166" t="str">
            <v>0201/6537/0008</v>
          </cell>
          <cell r="E166" t="str">
            <v>Interest Bank Overdraft;Fina</v>
          </cell>
          <cell r="G166" t="str">
            <v xml:space="preserve">                         -  </v>
          </cell>
          <cell r="I166">
            <v>0</v>
          </cell>
        </row>
        <row r="167">
          <cell r="B167" t="str">
            <v>6538</v>
          </cell>
          <cell r="D167" t="str">
            <v>0201/6538/0007</v>
          </cell>
          <cell r="E167" t="str">
            <v>Entertainment;Chief Financia</v>
          </cell>
          <cell r="G167">
            <v>3612.4</v>
          </cell>
          <cell r="I167">
            <v>0</v>
          </cell>
        </row>
        <row r="168">
          <cell r="B168" t="str">
            <v>6539</v>
          </cell>
          <cell r="D168" t="str">
            <v>0201/6539/0008</v>
          </cell>
          <cell r="E168" t="str">
            <v>Training;Finance</v>
          </cell>
          <cell r="G168">
            <v>20000</v>
          </cell>
          <cell r="I168">
            <v>0</v>
          </cell>
        </row>
        <row r="169">
          <cell r="B169" t="str">
            <v>6539</v>
          </cell>
          <cell r="D169" t="str">
            <v>0201/6539/0009</v>
          </cell>
          <cell r="E169" t="str">
            <v>Training;Property Finance</v>
          </cell>
          <cell r="G169" t="str">
            <v xml:space="preserve">                         -  </v>
          </cell>
          <cell r="I169">
            <v>0</v>
          </cell>
        </row>
        <row r="170">
          <cell r="B170" t="str">
            <v>6541</v>
          </cell>
          <cell r="D170" t="str">
            <v>0201/6541/0007</v>
          </cell>
          <cell r="E170" t="str">
            <v>Subsistence &amp; Traveling;Chie</v>
          </cell>
          <cell r="G170">
            <v>45000</v>
          </cell>
          <cell r="I170">
            <v>0</v>
          </cell>
        </row>
        <row r="171">
          <cell r="B171" t="str">
            <v>6541</v>
          </cell>
          <cell r="D171" t="str">
            <v>0201/6541/0008</v>
          </cell>
          <cell r="E171" t="str">
            <v>Subsistence &amp; Traveling;Fina</v>
          </cell>
          <cell r="G171">
            <v>165000</v>
          </cell>
          <cell r="I171">
            <v>270000</v>
          </cell>
        </row>
        <row r="172">
          <cell r="B172" t="str">
            <v>6541</v>
          </cell>
          <cell r="D172" t="str">
            <v>0201/6541/0009</v>
          </cell>
          <cell r="E172" t="str">
            <v>Subsistence &amp; Traveling;Prop</v>
          </cell>
          <cell r="G172">
            <v>11000</v>
          </cell>
          <cell r="I172">
            <v>0</v>
          </cell>
        </row>
        <row r="173">
          <cell r="B173" t="str">
            <v>6542</v>
          </cell>
          <cell r="D173" t="str">
            <v>0201/6542/0008</v>
          </cell>
          <cell r="E173" t="str">
            <v>Computer Costs;Finance</v>
          </cell>
          <cell r="G173" t="str">
            <v xml:space="preserve">                         -  </v>
          </cell>
          <cell r="I173">
            <v>0</v>
          </cell>
        </row>
        <row r="174">
          <cell r="B174" t="str">
            <v>6542</v>
          </cell>
          <cell r="D174" t="str">
            <v>0201/6542/0009</v>
          </cell>
          <cell r="E174" t="str">
            <v>Computer Costs;Property Fina</v>
          </cell>
          <cell r="G174" t="str">
            <v xml:space="preserve">                         -  </v>
          </cell>
          <cell r="I174">
            <v>0</v>
          </cell>
        </row>
        <row r="175">
          <cell r="B175" t="str">
            <v>6544</v>
          </cell>
          <cell r="D175" t="str">
            <v>0201/6544/0008</v>
          </cell>
          <cell r="E175" t="str">
            <v>Telephone Charges;Finance</v>
          </cell>
          <cell r="G175">
            <v>1000000</v>
          </cell>
          <cell r="I175">
            <v>405000</v>
          </cell>
        </row>
        <row r="176">
          <cell r="B176" t="str">
            <v>6544</v>
          </cell>
          <cell r="D176" t="str">
            <v>0201/6544/0009</v>
          </cell>
          <cell r="E176" t="str">
            <v>Telephone Charges;Property F</v>
          </cell>
          <cell r="G176" t="str">
            <v xml:space="preserve">                         -  </v>
          </cell>
          <cell r="I176">
            <v>0</v>
          </cell>
        </row>
        <row r="177">
          <cell r="B177" t="str">
            <v>6549</v>
          </cell>
          <cell r="D177" t="str">
            <v>0201/6549/0008</v>
          </cell>
          <cell r="E177" t="str">
            <v>Insurance - External;Finance</v>
          </cell>
          <cell r="G177">
            <v>174444.99</v>
          </cell>
          <cell r="I177">
            <v>145800</v>
          </cell>
        </row>
        <row r="178">
          <cell r="B178" t="str">
            <v>6552</v>
          </cell>
          <cell r="D178" t="str">
            <v>0201/6552/0009</v>
          </cell>
          <cell r="E178" t="str">
            <v>Fuel &amp; Oil - Vehicles;Proper</v>
          </cell>
          <cell r="G178">
            <v>1381301.72</v>
          </cell>
          <cell r="I178">
            <v>1500000</v>
          </cell>
        </row>
        <row r="179">
          <cell r="B179" t="str">
            <v>6554</v>
          </cell>
          <cell r="D179" t="str">
            <v>0201/6554/0008</v>
          </cell>
          <cell r="E179" t="str">
            <v>Consumables;Finance</v>
          </cell>
          <cell r="G179">
            <v>5637.41</v>
          </cell>
          <cell r="I179">
            <v>0</v>
          </cell>
        </row>
        <row r="180">
          <cell r="B180" t="str">
            <v>6554</v>
          </cell>
          <cell r="D180" t="str">
            <v>0201/6554/0009</v>
          </cell>
          <cell r="E180" t="str">
            <v>Consumables;Property Finance</v>
          </cell>
          <cell r="G180" t="str">
            <v xml:space="preserve">                         -  </v>
          </cell>
          <cell r="I180">
            <v>0</v>
          </cell>
        </row>
        <row r="181">
          <cell r="B181" t="str">
            <v>6555</v>
          </cell>
          <cell r="D181" t="str">
            <v>0201/6555/0009</v>
          </cell>
          <cell r="E181" t="str">
            <v>Interim Valuations;Property</v>
          </cell>
          <cell r="G181" t="str">
            <v xml:space="preserve">                         -  </v>
          </cell>
          <cell r="I181">
            <v>0</v>
          </cell>
        </row>
        <row r="182">
          <cell r="B182" t="str">
            <v>6562</v>
          </cell>
          <cell r="D182" t="str">
            <v>0201/6562/0008</v>
          </cell>
          <cell r="E182" t="str">
            <v>CCA - Furniture &amp; Office Equ</v>
          </cell>
          <cell r="G182">
            <v>334000</v>
          </cell>
          <cell r="I182">
            <v>31500</v>
          </cell>
        </row>
        <row r="183">
          <cell r="B183" t="str">
            <v>6565</v>
          </cell>
          <cell r="D183" t="str">
            <v>0201/6565/0008</v>
          </cell>
          <cell r="E183" t="str">
            <v>Professional Services;Financ</v>
          </cell>
          <cell r="G183">
            <v>2104308.64</v>
          </cell>
          <cell r="I183">
            <v>3825000</v>
          </cell>
        </row>
        <row r="184">
          <cell r="B184" t="str">
            <v>6567</v>
          </cell>
          <cell r="D184" t="str">
            <v>0201/6567/0008</v>
          </cell>
          <cell r="E184" t="str">
            <v>Investment Adjustment;Financ</v>
          </cell>
          <cell r="G184">
            <v>-45000</v>
          </cell>
          <cell r="I184">
            <v>-42630.299999999996</v>
          </cell>
        </row>
        <row r="185">
          <cell r="B185" t="str">
            <v>6802</v>
          </cell>
          <cell r="D185" t="str">
            <v>0201/6802/0009</v>
          </cell>
          <cell r="E185" t="str">
            <v>R/M - Tools &amp; Equipment;Prop</v>
          </cell>
          <cell r="G185" t="str">
            <v xml:space="preserve">                         -  </v>
          </cell>
          <cell r="I185">
            <v>0</v>
          </cell>
        </row>
        <row r="186">
          <cell r="B186" t="str">
            <v>6803</v>
          </cell>
          <cell r="D186" t="str">
            <v>0201/6803/0008</v>
          </cell>
          <cell r="E186" t="str">
            <v>R/M - Furniture &amp; Equipment;</v>
          </cell>
          <cell r="G186" t="str">
            <v xml:space="preserve">                         -  </v>
          </cell>
          <cell r="I186">
            <v>45000</v>
          </cell>
        </row>
        <row r="187">
          <cell r="B187" t="str">
            <v>6803</v>
          </cell>
          <cell r="D187" t="str">
            <v>0201/6803/0009</v>
          </cell>
          <cell r="E187" t="str">
            <v>R/M - Furniture &amp; Equipment;</v>
          </cell>
          <cell r="G187" t="str">
            <v xml:space="preserve">                         -  </v>
          </cell>
          <cell r="I187">
            <v>0</v>
          </cell>
        </row>
        <row r="188">
          <cell r="B188" t="str">
            <v>6808</v>
          </cell>
          <cell r="D188" t="str">
            <v>0201/6808/0008</v>
          </cell>
          <cell r="E188" t="str">
            <v>R/M - Vehicles &amp; Equipment;F</v>
          </cell>
          <cell r="G188" t="str">
            <v xml:space="preserve">                         -  </v>
          </cell>
          <cell r="I188">
            <v>0</v>
          </cell>
        </row>
        <row r="189">
          <cell r="B189" t="str">
            <v>6808</v>
          </cell>
          <cell r="D189" t="str">
            <v>0201/6808/0009</v>
          </cell>
          <cell r="E189" t="str">
            <v>R/M - Vehicles &amp; Equipment;P</v>
          </cell>
          <cell r="G189" t="str">
            <v xml:space="preserve">                         -  </v>
          </cell>
          <cell r="I189">
            <v>0</v>
          </cell>
        </row>
        <row r="190">
          <cell r="B190" t="str">
            <v>7500</v>
          </cell>
          <cell r="D190" t="str">
            <v>0201/7500/0008</v>
          </cell>
          <cell r="E190" t="str">
            <v>Contr - Bad Debts;Finance</v>
          </cell>
          <cell r="G190" t="str">
            <v xml:space="preserve">                         -  </v>
          </cell>
          <cell r="I190">
            <v>0</v>
          </cell>
        </row>
        <row r="191">
          <cell r="B191" t="str">
            <v>7501</v>
          </cell>
          <cell r="D191" t="str">
            <v>0201/7501/0008</v>
          </cell>
          <cell r="E191" t="str">
            <v>Contr - Leave Reserve;Financ</v>
          </cell>
          <cell r="G191">
            <v>110</v>
          </cell>
          <cell r="I191">
            <v>0</v>
          </cell>
        </row>
        <row r="192">
          <cell r="B192" t="str">
            <v>7501</v>
          </cell>
          <cell r="D192" t="str">
            <v>0201/7501/0009</v>
          </cell>
          <cell r="E192" t="str">
            <v>Contr - Leave Reserve;Proper</v>
          </cell>
          <cell r="G192" t="str">
            <v xml:space="preserve">                         -  </v>
          </cell>
          <cell r="I192">
            <v>0</v>
          </cell>
        </row>
        <row r="193">
          <cell r="B193" t="str">
            <v>7502</v>
          </cell>
          <cell r="D193" t="str">
            <v>0201/7502/0007</v>
          </cell>
          <cell r="E193" t="str">
            <v>Contr Fund - Pro-rata Bonus</v>
          </cell>
          <cell r="G193">
            <v>44850</v>
          </cell>
          <cell r="I193">
            <v>50000</v>
          </cell>
        </row>
        <row r="194">
          <cell r="B194" t="str">
            <v>7502</v>
          </cell>
          <cell r="D194" t="str">
            <v>0201/7502/0008</v>
          </cell>
          <cell r="E194" t="str">
            <v>Contr Fund - Pro-rata Bonus</v>
          </cell>
          <cell r="G194">
            <v>36170</v>
          </cell>
          <cell r="I194">
            <v>40000</v>
          </cell>
        </row>
        <row r="195">
          <cell r="B195" t="str">
            <v>7502</v>
          </cell>
          <cell r="D195" t="str">
            <v>0201/7502/0009</v>
          </cell>
          <cell r="E195" t="str">
            <v>Contr Fund - Pro-rata Bonus</v>
          </cell>
          <cell r="G195" t="str">
            <v xml:space="preserve">                         -  </v>
          </cell>
          <cell r="I195">
            <v>0</v>
          </cell>
        </row>
        <row r="196">
          <cell r="B196" t="str">
            <v>7504</v>
          </cell>
          <cell r="D196" t="str">
            <v>0201/7504/0007</v>
          </cell>
          <cell r="E196" t="str">
            <v>Contr - CDF;Chief Financial</v>
          </cell>
          <cell r="G196" t="str">
            <v xml:space="preserve">                         -  </v>
          </cell>
          <cell r="I196">
            <v>0</v>
          </cell>
        </row>
        <row r="197">
          <cell r="B197" t="str">
            <v>8000</v>
          </cell>
          <cell r="D197" t="str">
            <v>0201/8000/0009</v>
          </cell>
          <cell r="E197" t="str">
            <v>Property Rates - Farms;Prope</v>
          </cell>
          <cell r="G197">
            <v>-6957860.7000000002</v>
          </cell>
          <cell r="I197">
            <v>-7250605.7310918001</v>
          </cell>
        </row>
        <row r="198">
          <cell r="B198" t="str">
            <v>8001</v>
          </cell>
          <cell r="D198" t="str">
            <v>0201/8001/0009</v>
          </cell>
          <cell r="E198" t="str">
            <v>Property Rates - Business;Pr</v>
          </cell>
          <cell r="G198">
            <v>-1081518.1000000001</v>
          </cell>
          <cell r="I198">
            <v>-1127021.8925394001</v>
          </cell>
        </row>
        <row r="199">
          <cell r="B199" t="str">
            <v>8002</v>
          </cell>
          <cell r="D199" t="str">
            <v>0201/8002/0009</v>
          </cell>
          <cell r="E199" t="str">
            <v>Rebate - Property Rates;Prop</v>
          </cell>
          <cell r="G199">
            <v>2500000</v>
          </cell>
          <cell r="I199">
            <v>2605185</v>
          </cell>
        </row>
        <row r="200">
          <cell r="B200" t="str">
            <v>8003</v>
          </cell>
          <cell r="D200" t="str">
            <v>0201/8003/0009</v>
          </cell>
          <cell r="E200" t="str">
            <v>Property Rates - Government;</v>
          </cell>
          <cell r="G200">
            <v>-163900.5</v>
          </cell>
          <cell r="I200">
            <v>-170796.44963700001</v>
          </cell>
        </row>
        <row r="201">
          <cell r="B201" t="str">
            <v>8004</v>
          </cell>
          <cell r="D201" t="str">
            <v>0201/8004/0009</v>
          </cell>
          <cell r="E201" t="str">
            <v>Property Rates - Residential</v>
          </cell>
          <cell r="G201">
            <v>-7703187.7999999998</v>
          </cell>
          <cell r="I201">
            <v>-8027291.7234971998</v>
          </cell>
        </row>
        <row r="202">
          <cell r="B202" t="str">
            <v>8005</v>
          </cell>
          <cell r="D202" t="str">
            <v>0201/8005/0009</v>
          </cell>
          <cell r="E202" t="str">
            <v>Discount - Rates Overchaged;</v>
          </cell>
          <cell r="G202" t="str">
            <v xml:space="preserve">                         -  </v>
          </cell>
          <cell r="I202">
            <v>0</v>
          </cell>
        </row>
        <row r="203">
          <cell r="B203" t="str">
            <v>8108</v>
          </cell>
          <cell r="D203" t="str">
            <v>0201/8108/0008</v>
          </cell>
          <cell r="E203" t="str">
            <v>Vodacom Rental;Finance</v>
          </cell>
          <cell r="G203">
            <v>-66110</v>
          </cell>
          <cell r="I203">
            <v>-66313.8</v>
          </cell>
        </row>
        <row r="204">
          <cell r="B204" t="str">
            <v>8150</v>
          </cell>
          <cell r="D204" t="str">
            <v>0201/8150/0008</v>
          </cell>
          <cell r="E204" t="str">
            <v>Interest - Investments;Finan</v>
          </cell>
          <cell r="G204" t="str">
            <v xml:space="preserve">                         -  </v>
          </cell>
          <cell r="I204">
            <v>0</v>
          </cell>
        </row>
        <row r="205">
          <cell r="B205" t="str">
            <v>8151</v>
          </cell>
          <cell r="D205" t="str">
            <v>0201/8151/0008</v>
          </cell>
          <cell r="E205" t="str">
            <v>Interest - Bank Account;Fina</v>
          </cell>
          <cell r="G205">
            <v>-6176.22</v>
          </cell>
          <cell r="I205">
            <v>-6631.38</v>
          </cell>
        </row>
        <row r="206">
          <cell r="B206" t="str">
            <v>8200</v>
          </cell>
          <cell r="D206" t="str">
            <v>0201/8200/0009</v>
          </cell>
          <cell r="E206" t="str">
            <v>Interest on Arrears;Property</v>
          </cell>
          <cell r="G206">
            <v>-498452.46</v>
          </cell>
          <cell r="I206">
            <v>-615771</v>
          </cell>
        </row>
        <row r="207">
          <cell r="B207" t="str">
            <v>8250</v>
          </cell>
          <cell r="D207" t="str">
            <v>0201/8250/0008</v>
          </cell>
          <cell r="E207" t="str">
            <v>Dividends Received;Finance</v>
          </cell>
          <cell r="G207" t="str">
            <v xml:space="preserve">                         -  </v>
          </cell>
          <cell r="I207">
            <v>0</v>
          </cell>
        </row>
        <row r="208">
          <cell r="B208" t="str">
            <v>8251</v>
          </cell>
          <cell r="D208" t="str">
            <v>0201/8251/0008</v>
          </cell>
          <cell r="E208" t="str">
            <v>Dividends;Finance</v>
          </cell>
          <cell r="G208">
            <v>-8925.31</v>
          </cell>
          <cell r="I208">
            <v>-9947.07</v>
          </cell>
        </row>
        <row r="209">
          <cell r="B209" t="str">
            <v>8401</v>
          </cell>
          <cell r="D209" t="str">
            <v>0201/8401/0007</v>
          </cell>
          <cell r="E209" t="str">
            <v>NT Grant - Equitable Share;C</v>
          </cell>
          <cell r="G209">
            <v>-1676399.69</v>
          </cell>
          <cell r="I209">
            <v>-7164904.8059806246</v>
          </cell>
        </row>
        <row r="210">
          <cell r="B210" t="str">
            <v>8401</v>
          </cell>
          <cell r="D210" t="str">
            <v>0201/8401/0008</v>
          </cell>
          <cell r="E210" t="str">
            <v>NT Grant - Equitable Share;F</v>
          </cell>
          <cell r="G210" t="str">
            <v xml:space="preserve">                         -  </v>
          </cell>
          <cell r="I210">
            <v>0</v>
          </cell>
        </row>
        <row r="211">
          <cell r="B211" t="str">
            <v>8402</v>
          </cell>
          <cell r="D211" t="str">
            <v>0201/8402/0008</v>
          </cell>
          <cell r="E211" t="str">
            <v>NT Grant - MFMA;Finance</v>
          </cell>
          <cell r="G211">
            <v>-1650000</v>
          </cell>
          <cell r="I211">
            <v>-1800000</v>
          </cell>
        </row>
        <row r="212">
          <cell r="B212" t="str">
            <v>8405</v>
          </cell>
          <cell r="D212" t="str">
            <v>0201/8405/0007</v>
          </cell>
          <cell r="E212" t="str">
            <v>Prov Gov - Man Remuneration;</v>
          </cell>
          <cell r="G212">
            <v>-742370</v>
          </cell>
          <cell r="I212">
            <v>-555000</v>
          </cell>
        </row>
        <row r="213">
          <cell r="B213" t="str">
            <v>8500</v>
          </cell>
          <cell r="D213" t="str">
            <v>0201/8500/0008</v>
          </cell>
          <cell r="E213" t="str">
            <v>Rates Certificates;Finance</v>
          </cell>
          <cell r="G213">
            <v>-29272.06</v>
          </cell>
          <cell r="I213">
            <v>-33156.9</v>
          </cell>
        </row>
        <row r="214">
          <cell r="B214" t="str">
            <v>8501</v>
          </cell>
          <cell r="D214" t="str">
            <v>0201/8501/0008</v>
          </cell>
          <cell r="E214" t="str">
            <v>Discount Received;Finance</v>
          </cell>
          <cell r="G214" t="str">
            <v xml:space="preserve">                         -  </v>
          </cell>
          <cell r="I214">
            <v>0</v>
          </cell>
        </row>
        <row r="215">
          <cell r="B215" t="str">
            <v>8503</v>
          </cell>
          <cell r="D215" t="str">
            <v>0201/8503/0008</v>
          </cell>
          <cell r="E215" t="str">
            <v>Photostats;Finance</v>
          </cell>
          <cell r="G215" t="str">
            <v xml:space="preserve">                         -  </v>
          </cell>
          <cell r="I215">
            <v>0</v>
          </cell>
        </row>
        <row r="216">
          <cell r="B216" t="str">
            <v>8508</v>
          </cell>
          <cell r="D216" t="str">
            <v>0201/8508/0008</v>
          </cell>
          <cell r="E216" t="str">
            <v>Sundry Income;Finance</v>
          </cell>
          <cell r="G216">
            <v>-193350.74</v>
          </cell>
          <cell r="I216">
            <v>-200000</v>
          </cell>
        </row>
        <row r="217">
          <cell r="B217" t="str">
            <v>8517</v>
          </cell>
          <cell r="D217" t="str">
            <v>0201/8517/0008</v>
          </cell>
          <cell r="E217" t="str">
            <v>Administration Fees;Finance</v>
          </cell>
          <cell r="G217" t="str">
            <v xml:space="preserve">                         -  </v>
          </cell>
          <cell r="I217">
            <v>0</v>
          </cell>
        </row>
        <row r="218">
          <cell r="B218" t="str">
            <v>8518</v>
          </cell>
          <cell r="D218" t="str">
            <v>0201/8518/0008</v>
          </cell>
          <cell r="E218" t="str">
            <v>Legal Fees;Finance</v>
          </cell>
          <cell r="G218" t="str">
            <v xml:space="preserve">                         -  </v>
          </cell>
          <cell r="I218">
            <v>0</v>
          </cell>
        </row>
        <row r="219">
          <cell r="B219" t="str">
            <v>8519</v>
          </cell>
          <cell r="D219" t="str">
            <v>0201/8519/0008</v>
          </cell>
          <cell r="E219" t="str">
            <v>Commission Received;Finance</v>
          </cell>
          <cell r="G219" t="str">
            <v xml:space="preserve">                         -  </v>
          </cell>
          <cell r="I219">
            <v>0</v>
          </cell>
        </row>
        <row r="220">
          <cell r="B220" t="str">
            <v>8520</v>
          </cell>
          <cell r="D220" t="str">
            <v>0201/8520/0008</v>
          </cell>
          <cell r="E220" t="str">
            <v>Vat Received;Finance</v>
          </cell>
          <cell r="G220">
            <v>-4000000</v>
          </cell>
          <cell r="I220">
            <v>-6157710</v>
          </cell>
        </row>
        <row r="221">
          <cell r="E221" t="str">
            <v>Main account subtotal</v>
          </cell>
          <cell r="G221">
            <v>-2177165.3799999943</v>
          </cell>
          <cell r="I221">
            <v>-8796869.7189565729</v>
          </cell>
        </row>
        <row r="222">
          <cell r="D222">
            <v>201</v>
          </cell>
          <cell r="E222" t="str">
            <v>Main account total</v>
          </cell>
        </row>
        <row r="223">
          <cell r="D223" t="str">
            <v>---------------</v>
          </cell>
          <cell r="E223" t="str">
            <v>--------------------------------</v>
          </cell>
          <cell r="G223" t="str">
            <v xml:space="preserve"> ------------ </v>
          </cell>
        </row>
        <row r="224">
          <cell r="D224">
            <v>202</v>
          </cell>
          <cell r="E224" t="str">
            <v>HUMAN RESOURCE - Corporate</v>
          </cell>
        </row>
        <row r="225">
          <cell r="B225" t="str">
            <v>1000</v>
          </cell>
          <cell r="D225" t="str">
            <v>0202/1000/0000</v>
          </cell>
          <cell r="E225" t="str">
            <v>Salaries;</v>
          </cell>
          <cell r="G225">
            <v>1058570.98</v>
          </cell>
          <cell r="I225">
            <v>1128436.6646799999</v>
          </cell>
        </row>
        <row r="226">
          <cell r="B226" t="str">
            <v>1002</v>
          </cell>
          <cell r="D226" t="str">
            <v>0202/1002/0000</v>
          </cell>
          <cell r="E226" t="str">
            <v>Annual Bonus;</v>
          </cell>
          <cell r="G226">
            <v>134675.74</v>
          </cell>
          <cell r="I226">
            <v>143564.33884000001</v>
          </cell>
        </row>
        <row r="227">
          <cell r="B227" t="str">
            <v>1003</v>
          </cell>
          <cell r="D227" t="str">
            <v>0202/1003/0000</v>
          </cell>
          <cell r="E227" t="str">
            <v>Allowance - Telephone;</v>
          </cell>
          <cell r="G227" t="str">
            <v xml:space="preserve">                         -  </v>
          </cell>
          <cell r="I227">
            <v>0</v>
          </cell>
        </row>
        <row r="228">
          <cell r="B228" t="str">
            <v>1005</v>
          </cell>
          <cell r="D228" t="str">
            <v>0202/1005/0000</v>
          </cell>
          <cell r="E228" t="str">
            <v>Housing Subsidy ;</v>
          </cell>
          <cell r="G228">
            <v>2896.68</v>
          </cell>
          <cell r="I228">
            <v>3087.8608800000002</v>
          </cell>
        </row>
        <row r="229">
          <cell r="B229" t="str">
            <v>1007</v>
          </cell>
          <cell r="D229" t="str">
            <v>0202/1007/0000</v>
          </cell>
          <cell r="E229" t="str">
            <v>Allowance - Other;</v>
          </cell>
          <cell r="G229">
            <v>1931.12</v>
          </cell>
          <cell r="I229">
            <v>2058.5739199999998</v>
          </cell>
        </row>
        <row r="230">
          <cell r="B230" t="str">
            <v>1008</v>
          </cell>
          <cell r="D230" t="str">
            <v>0202/1008/0000</v>
          </cell>
          <cell r="E230" t="str">
            <v>Temporary Workers;</v>
          </cell>
          <cell r="G230">
            <v>20402</v>
          </cell>
          <cell r="I230">
            <v>21748.532000000003</v>
          </cell>
        </row>
        <row r="231">
          <cell r="B231" t="str">
            <v>1009</v>
          </cell>
          <cell r="D231" t="str">
            <v>0202/1009/0000</v>
          </cell>
          <cell r="E231" t="str">
            <v>Allowance - Vehicle;</v>
          </cell>
          <cell r="G231">
            <v>149480</v>
          </cell>
          <cell r="I231">
            <v>159345.68000000002</v>
          </cell>
        </row>
        <row r="232">
          <cell r="B232" t="str">
            <v>1010</v>
          </cell>
          <cell r="D232" t="str">
            <v>0202/1010/0000</v>
          </cell>
          <cell r="E232" t="str">
            <v>Industrial Council Levy;</v>
          </cell>
          <cell r="G232">
            <v>461.77</v>
          </cell>
          <cell r="I232">
            <v>492.24682000000001</v>
          </cell>
        </row>
        <row r="233">
          <cell r="B233" t="str">
            <v>1011</v>
          </cell>
          <cell r="D233" t="str">
            <v>0202/1011/0000</v>
          </cell>
          <cell r="E233" t="str">
            <v>Skills Development Levy;</v>
          </cell>
          <cell r="G233">
            <v>12868.43</v>
          </cell>
          <cell r="I233">
            <v>13717.74638</v>
          </cell>
        </row>
        <row r="234">
          <cell r="B234" t="str">
            <v>1012</v>
          </cell>
          <cell r="D234" t="str">
            <v>0202/1012/0000</v>
          </cell>
          <cell r="E234" t="str">
            <v>Compensation Commissioner;</v>
          </cell>
          <cell r="G234" t="str">
            <v xml:space="preserve">                         -  </v>
          </cell>
          <cell r="I234">
            <v>0</v>
          </cell>
        </row>
        <row r="235">
          <cell r="B235" t="str">
            <v>1050</v>
          </cell>
          <cell r="D235" t="str">
            <v>0202/1050/0000</v>
          </cell>
          <cell r="E235" t="str">
            <v>Medical Aid Fund;</v>
          </cell>
          <cell r="G235">
            <v>11540.66</v>
          </cell>
          <cell r="I235">
            <v>12302.343560000001</v>
          </cell>
        </row>
        <row r="236">
          <cell r="B236" t="str">
            <v>1051</v>
          </cell>
          <cell r="D236" t="str">
            <v>0202/1051/0000</v>
          </cell>
          <cell r="E236" t="str">
            <v>Pension Fund ;</v>
          </cell>
          <cell r="G236">
            <v>209949.95</v>
          </cell>
          <cell r="I236">
            <v>223806.64670000001</v>
          </cell>
        </row>
        <row r="237">
          <cell r="B237" t="str">
            <v>1052</v>
          </cell>
          <cell r="D237" t="str">
            <v>0202/1052/0000</v>
          </cell>
          <cell r="E237" t="str">
            <v>UIF;</v>
          </cell>
          <cell r="G237">
            <v>9280.93</v>
          </cell>
          <cell r="I237">
            <v>9893.4713800000009</v>
          </cell>
        </row>
        <row r="238">
          <cell r="B238" t="str">
            <v>6510</v>
          </cell>
          <cell r="D238" t="str">
            <v>0202/6510/0000</v>
          </cell>
          <cell r="E238" t="str">
            <v>Work Study;</v>
          </cell>
          <cell r="G238" t="str">
            <v xml:space="preserve">                         -  </v>
          </cell>
          <cell r="I238">
            <v>0</v>
          </cell>
        </row>
        <row r="239">
          <cell r="B239" t="str">
            <v>6511</v>
          </cell>
          <cell r="D239" t="str">
            <v>0202/6511/0000</v>
          </cell>
          <cell r="E239" t="str">
            <v>Advertisements;</v>
          </cell>
          <cell r="G239" t="str">
            <v xml:space="preserve">                         -  </v>
          </cell>
          <cell r="I239">
            <v>0</v>
          </cell>
        </row>
        <row r="240">
          <cell r="B240" t="str">
            <v>6514</v>
          </cell>
          <cell r="D240" t="str">
            <v>0202/6514/0000</v>
          </cell>
          <cell r="E240" t="str">
            <v>Printing &amp; Stationary;</v>
          </cell>
          <cell r="G240">
            <v>50000</v>
          </cell>
          <cell r="I240">
            <v>53000</v>
          </cell>
        </row>
        <row r="241">
          <cell r="B241" t="str">
            <v>6525</v>
          </cell>
          <cell r="D241" t="str">
            <v>0202/6525/0000</v>
          </cell>
          <cell r="E241" t="str">
            <v>Postage;</v>
          </cell>
          <cell r="G241">
            <v>240.53</v>
          </cell>
          <cell r="I241">
            <v>0</v>
          </cell>
        </row>
        <row r="242">
          <cell r="B242" t="str">
            <v>6535</v>
          </cell>
          <cell r="D242" t="str">
            <v>0202/6535/0000</v>
          </cell>
          <cell r="E242" t="str">
            <v>Inventory (tools,equip,etc.)</v>
          </cell>
          <cell r="G242" t="str">
            <v xml:space="preserve">                         -  </v>
          </cell>
          <cell r="I242">
            <v>0</v>
          </cell>
        </row>
        <row r="243">
          <cell r="B243" t="str">
            <v>6539</v>
          </cell>
          <cell r="D243" t="str">
            <v>0202/6539/0000</v>
          </cell>
          <cell r="E243" t="str">
            <v>Training;</v>
          </cell>
          <cell r="G243" t="str">
            <v xml:space="preserve">                         -  </v>
          </cell>
          <cell r="I243">
            <v>0</v>
          </cell>
        </row>
        <row r="244">
          <cell r="B244" t="str">
            <v>6541</v>
          </cell>
          <cell r="D244" t="str">
            <v>0202/6541/0000</v>
          </cell>
          <cell r="E244" t="str">
            <v>Subsistence &amp; Traveling;</v>
          </cell>
          <cell r="G244">
            <v>165000</v>
          </cell>
          <cell r="I244">
            <v>145000</v>
          </cell>
        </row>
        <row r="245">
          <cell r="B245" t="str">
            <v>6544</v>
          </cell>
          <cell r="D245" t="str">
            <v>0202/6544/0000</v>
          </cell>
          <cell r="E245" t="str">
            <v>Telephone Charges;</v>
          </cell>
          <cell r="G245">
            <v>25000</v>
          </cell>
          <cell r="I245">
            <v>25000</v>
          </cell>
        </row>
        <row r="246">
          <cell r="B246" t="str">
            <v>6554</v>
          </cell>
          <cell r="D246" t="str">
            <v>0202/6554/0000</v>
          </cell>
          <cell r="E246" t="str">
            <v>Consumables;</v>
          </cell>
          <cell r="G246" t="str">
            <v xml:space="preserve">                         -  </v>
          </cell>
          <cell r="I246">
            <v>0</v>
          </cell>
        </row>
        <row r="247">
          <cell r="B247" t="str">
            <v>6565</v>
          </cell>
          <cell r="D247" t="str">
            <v>0202/6565/0000</v>
          </cell>
          <cell r="E247" t="str">
            <v>Professional Services;</v>
          </cell>
          <cell r="G247" t="str">
            <v xml:space="preserve">                         -  </v>
          </cell>
          <cell r="I247">
            <v>0</v>
          </cell>
        </row>
        <row r="248">
          <cell r="B248" t="str">
            <v>6569</v>
          </cell>
          <cell r="D248" t="str">
            <v>0202/6569/0000</v>
          </cell>
          <cell r="E248" t="str">
            <v>Training - SETA;</v>
          </cell>
          <cell r="G248">
            <v>176000</v>
          </cell>
          <cell r="I248">
            <v>150000</v>
          </cell>
        </row>
        <row r="249">
          <cell r="B249" t="str">
            <v>6803</v>
          </cell>
          <cell r="D249" t="str">
            <v>0202/6803/0000</v>
          </cell>
          <cell r="E249" t="str">
            <v>R/M - Furniture &amp; Equipment;</v>
          </cell>
          <cell r="G249">
            <v>256</v>
          </cell>
          <cell r="I249">
            <v>0</v>
          </cell>
        </row>
        <row r="250">
          <cell r="B250" t="str">
            <v>7501</v>
          </cell>
          <cell r="D250" t="str">
            <v>0202/7501/0000</v>
          </cell>
          <cell r="E250" t="str">
            <v>Contr - Leave Reserve;</v>
          </cell>
          <cell r="G250">
            <v>110</v>
          </cell>
          <cell r="I250">
            <v>0</v>
          </cell>
        </row>
        <row r="251">
          <cell r="B251" t="str">
            <v>7502</v>
          </cell>
          <cell r="D251" t="str">
            <v>0202/7502/0000</v>
          </cell>
          <cell r="E251" t="str">
            <v>Contr Fund - Pro-rata Bonus</v>
          </cell>
          <cell r="G251" t="str">
            <v xml:space="preserve">                         -  </v>
          </cell>
          <cell r="I251">
            <v>0</v>
          </cell>
        </row>
        <row r="252">
          <cell r="B252" t="str">
            <v>8401</v>
          </cell>
          <cell r="D252" t="str">
            <v>0202/8401/0000</v>
          </cell>
          <cell r="E252" t="str">
            <v>NT Grant - Equitable Share;</v>
          </cell>
          <cell r="G252">
            <v>-1117599.79</v>
          </cell>
          <cell r="I252">
            <v>-831740.09688566404</v>
          </cell>
        </row>
        <row r="253">
          <cell r="B253" t="str">
            <v>8522</v>
          </cell>
          <cell r="D253" t="str">
            <v>0202/8522/0000</v>
          </cell>
          <cell r="E253" t="str">
            <v>Training - SETA;</v>
          </cell>
          <cell r="G253">
            <v>-176000</v>
          </cell>
          <cell r="I253">
            <v>-150000</v>
          </cell>
        </row>
        <row r="254">
          <cell r="E254" t="str">
            <v>Main account subtotal</v>
          </cell>
          <cell r="G254">
            <v>735064.99999999977</v>
          </cell>
          <cell r="I254">
            <v>1109714.0082743359</v>
          </cell>
        </row>
        <row r="255">
          <cell r="D255">
            <v>202</v>
          </cell>
          <cell r="E255" t="str">
            <v>Main account total</v>
          </cell>
        </row>
        <row r="256">
          <cell r="D256" t="str">
            <v>---------------</v>
          </cell>
          <cell r="E256" t="str">
            <v>--------------------------------</v>
          </cell>
          <cell r="G256" t="str">
            <v xml:space="preserve"> ------------ </v>
          </cell>
        </row>
        <row r="257">
          <cell r="D257">
            <v>203</v>
          </cell>
          <cell r="E257" t="str">
            <v>INFORMATION TECHNOLOGY - Finance</v>
          </cell>
        </row>
        <row r="258">
          <cell r="B258" t="str">
            <v>1000</v>
          </cell>
          <cell r="D258" t="str">
            <v>0203/1000/0000</v>
          </cell>
          <cell r="E258" t="str">
            <v>Salaries;</v>
          </cell>
          <cell r="G258">
            <v>230569.51</v>
          </cell>
          <cell r="I258">
            <v>245787.09766000003</v>
          </cell>
        </row>
        <row r="259">
          <cell r="B259" t="str">
            <v>1002</v>
          </cell>
          <cell r="D259" t="str">
            <v>0203/1002/0000</v>
          </cell>
          <cell r="E259" t="str">
            <v>Annual Bonus;</v>
          </cell>
          <cell r="G259">
            <v>24716.720000000001</v>
          </cell>
          <cell r="I259">
            <v>26348.023520000002</v>
          </cell>
        </row>
        <row r="260">
          <cell r="B260" t="str">
            <v>1003</v>
          </cell>
          <cell r="D260" t="str">
            <v>0203/1003/0000</v>
          </cell>
          <cell r="E260" t="str">
            <v>Allowance - Telephone;</v>
          </cell>
          <cell r="G260" t="str">
            <v xml:space="preserve">                         -  </v>
          </cell>
          <cell r="I260">
            <v>0</v>
          </cell>
        </row>
        <row r="261">
          <cell r="B261" t="str">
            <v>1005</v>
          </cell>
          <cell r="D261" t="str">
            <v>0203/1005/0000</v>
          </cell>
          <cell r="E261" t="str">
            <v>Housing Subsidy ;</v>
          </cell>
          <cell r="G261" t="str">
            <v xml:space="preserve">                         -  </v>
          </cell>
          <cell r="I261">
            <v>0</v>
          </cell>
        </row>
        <row r="262">
          <cell r="B262" t="str">
            <v>1006</v>
          </cell>
          <cell r="D262" t="str">
            <v>0203/1006/0000</v>
          </cell>
          <cell r="E262" t="str">
            <v>Overtime;</v>
          </cell>
          <cell r="G262">
            <v>13220.56</v>
          </cell>
          <cell r="I262">
            <v>14093.116959999999</v>
          </cell>
        </row>
        <row r="263">
          <cell r="B263" t="str">
            <v>1007</v>
          </cell>
          <cell r="D263" t="str">
            <v>0203/1007/0000</v>
          </cell>
          <cell r="E263" t="str">
            <v>Allowance - Other;</v>
          </cell>
          <cell r="G263" t="str">
            <v xml:space="preserve">                         -  </v>
          </cell>
          <cell r="I263">
            <v>0</v>
          </cell>
        </row>
        <row r="264">
          <cell r="B264" t="str">
            <v>1009</v>
          </cell>
          <cell r="D264" t="str">
            <v>0203/1009/0000</v>
          </cell>
          <cell r="E264" t="str">
            <v>Allowance - Vehicle;</v>
          </cell>
          <cell r="G264" t="str">
            <v xml:space="preserve">                         -  </v>
          </cell>
          <cell r="I264">
            <v>0</v>
          </cell>
        </row>
        <row r="265">
          <cell r="B265" t="str">
            <v>1010</v>
          </cell>
          <cell r="D265" t="str">
            <v>0203/1010/0000</v>
          </cell>
          <cell r="E265" t="str">
            <v>Industrial Council Levy;</v>
          </cell>
          <cell r="G265">
            <v>153.91999999999999</v>
          </cell>
          <cell r="I265">
            <v>164.07872</v>
          </cell>
        </row>
        <row r="266">
          <cell r="B266" t="str">
            <v>1011</v>
          </cell>
          <cell r="D266" t="str">
            <v>0203/1011/0000</v>
          </cell>
          <cell r="E266" t="str">
            <v>Skills Development Levy;</v>
          </cell>
          <cell r="G266">
            <v>2703.47</v>
          </cell>
          <cell r="I266">
            <v>2881.8990199999998</v>
          </cell>
        </row>
        <row r="267">
          <cell r="B267" t="str">
            <v>1012</v>
          </cell>
          <cell r="D267" t="str">
            <v>0203/1012/0000</v>
          </cell>
          <cell r="E267" t="str">
            <v>Compensation Commissioner;</v>
          </cell>
          <cell r="G267" t="str">
            <v xml:space="preserve">                         -  </v>
          </cell>
          <cell r="I267">
            <v>0</v>
          </cell>
        </row>
        <row r="268">
          <cell r="B268" t="str">
            <v>1050</v>
          </cell>
          <cell r="D268" t="str">
            <v>0203/1050/0000</v>
          </cell>
          <cell r="E268" t="str">
            <v>Medical Aid Fund;</v>
          </cell>
          <cell r="G268">
            <v>19132.63</v>
          </cell>
          <cell r="I268">
            <v>20395.383580000002</v>
          </cell>
        </row>
        <row r="269">
          <cell r="B269" t="str">
            <v>1051</v>
          </cell>
          <cell r="D269" t="str">
            <v>0203/1051/0000</v>
          </cell>
          <cell r="E269" t="str">
            <v>Pension Fund ;</v>
          </cell>
          <cell r="G269">
            <v>47912.42</v>
          </cell>
          <cell r="I269">
            <v>51074.639719999999</v>
          </cell>
        </row>
        <row r="270">
          <cell r="B270" t="str">
            <v>1052</v>
          </cell>
          <cell r="D270" t="str">
            <v>0203/1052/0000</v>
          </cell>
          <cell r="E270" t="str">
            <v>UIF;</v>
          </cell>
          <cell r="G270">
            <v>2682.46</v>
          </cell>
          <cell r="I270">
            <v>2859.5023600000004</v>
          </cell>
        </row>
        <row r="271">
          <cell r="B271" t="str">
            <v>6502</v>
          </cell>
          <cell r="D271" t="str">
            <v>0203/6502/0000</v>
          </cell>
          <cell r="E271" t="str">
            <v>Rental Payments;</v>
          </cell>
          <cell r="G271">
            <v>464</v>
          </cell>
          <cell r="I271">
            <v>0</v>
          </cell>
        </row>
        <row r="272">
          <cell r="B272" t="str">
            <v>6514</v>
          </cell>
          <cell r="D272" t="str">
            <v>0203/6514/0000</v>
          </cell>
          <cell r="E272" t="str">
            <v>Printing &amp; Stationary;</v>
          </cell>
          <cell r="G272" t="str">
            <v xml:space="preserve">                         -  </v>
          </cell>
          <cell r="I272">
            <v>6000</v>
          </cell>
        </row>
        <row r="273">
          <cell r="B273" t="str">
            <v>6515</v>
          </cell>
          <cell r="D273" t="str">
            <v>0203/6515/0000</v>
          </cell>
          <cell r="E273" t="str">
            <v>Computer Software;</v>
          </cell>
          <cell r="G273">
            <v>67111.12</v>
          </cell>
          <cell r="I273">
            <v>63000</v>
          </cell>
        </row>
        <row r="274">
          <cell r="B274" t="str">
            <v>6522</v>
          </cell>
          <cell r="D274" t="str">
            <v>0203/6522/0000</v>
          </cell>
          <cell r="E274" t="str">
            <v>Publications;</v>
          </cell>
          <cell r="G274" t="str">
            <v xml:space="preserve">                         -  </v>
          </cell>
          <cell r="I274">
            <v>0</v>
          </cell>
        </row>
        <row r="275">
          <cell r="B275" t="str">
            <v>6525</v>
          </cell>
          <cell r="D275" t="str">
            <v>0203/6525/0000</v>
          </cell>
          <cell r="E275" t="str">
            <v>Postage;</v>
          </cell>
          <cell r="G275" t="str">
            <v xml:space="preserve">                         -  </v>
          </cell>
          <cell r="I275">
            <v>0</v>
          </cell>
        </row>
        <row r="276">
          <cell r="B276" t="str">
            <v>6532</v>
          </cell>
          <cell r="D276" t="str">
            <v>0203/6532/0000</v>
          </cell>
          <cell r="E276" t="str">
            <v>Vehicle License;</v>
          </cell>
          <cell r="G276">
            <v>35000</v>
          </cell>
          <cell r="I276">
            <v>0</v>
          </cell>
        </row>
        <row r="277">
          <cell r="B277" t="str">
            <v>6533</v>
          </cell>
          <cell r="D277" t="str">
            <v>0203/6533/0000</v>
          </cell>
          <cell r="E277" t="str">
            <v>License &amp; Internet Fees;</v>
          </cell>
          <cell r="G277">
            <v>60000</v>
          </cell>
          <cell r="I277">
            <v>135000</v>
          </cell>
        </row>
        <row r="278">
          <cell r="B278" t="str">
            <v>6535</v>
          </cell>
          <cell r="D278" t="str">
            <v>0203/6535/0000</v>
          </cell>
          <cell r="E278" t="str">
            <v>Inventory (tools,equip,etc.)</v>
          </cell>
          <cell r="G278" t="str">
            <v xml:space="preserve">                         -  </v>
          </cell>
          <cell r="I278">
            <v>0</v>
          </cell>
        </row>
        <row r="279">
          <cell r="B279" t="str">
            <v>6541</v>
          </cell>
          <cell r="D279" t="str">
            <v>0203/6541/0000</v>
          </cell>
          <cell r="E279" t="str">
            <v>Subsistence &amp; Traveling;</v>
          </cell>
          <cell r="G279" t="str">
            <v xml:space="preserve">                         -  </v>
          </cell>
          <cell r="I279">
            <v>0</v>
          </cell>
        </row>
        <row r="280">
          <cell r="B280" t="str">
            <v>6542</v>
          </cell>
          <cell r="D280" t="str">
            <v>0203/6542/0000</v>
          </cell>
          <cell r="E280" t="str">
            <v>Computer Costs;</v>
          </cell>
          <cell r="G280">
            <v>581713.28</v>
          </cell>
          <cell r="I280">
            <v>150000</v>
          </cell>
        </row>
        <row r="281">
          <cell r="B281" t="str">
            <v>6544</v>
          </cell>
          <cell r="D281" t="str">
            <v>0203/6544/0000</v>
          </cell>
          <cell r="E281" t="str">
            <v>Telephone Charges;</v>
          </cell>
          <cell r="G281" t="str">
            <v xml:space="preserve">                         -  </v>
          </cell>
          <cell r="I281">
            <v>5000</v>
          </cell>
        </row>
        <row r="282">
          <cell r="B282" t="str">
            <v>6552</v>
          </cell>
          <cell r="D282" t="str">
            <v>0203/6552/0000</v>
          </cell>
          <cell r="E282" t="str">
            <v>Fuel &amp; Oil - Vehicles;</v>
          </cell>
          <cell r="G282" t="str">
            <v xml:space="preserve">                         -  </v>
          </cell>
          <cell r="I282">
            <v>0</v>
          </cell>
        </row>
        <row r="283">
          <cell r="B283" t="str">
            <v>6554</v>
          </cell>
          <cell r="D283" t="str">
            <v>0203/6554/0000</v>
          </cell>
          <cell r="E283" t="str">
            <v>Consumables;</v>
          </cell>
          <cell r="G283" t="str">
            <v xml:space="preserve">                         -  </v>
          </cell>
          <cell r="I283">
            <v>0</v>
          </cell>
        </row>
        <row r="284">
          <cell r="B284" t="str">
            <v>6572</v>
          </cell>
          <cell r="D284" t="str">
            <v>0203/6572/0000</v>
          </cell>
          <cell r="E284" t="str">
            <v>CCA - IT</v>
          </cell>
          <cell r="G284">
            <v>460000</v>
          </cell>
          <cell r="I284">
            <v>593023.5</v>
          </cell>
        </row>
        <row r="285">
          <cell r="B285" t="str">
            <v>6803</v>
          </cell>
          <cell r="D285" t="str">
            <v>0203/6803/0000</v>
          </cell>
          <cell r="E285" t="str">
            <v>R/M - Furniture &amp; Equipment;</v>
          </cell>
          <cell r="G285">
            <v>1264.8599999999999</v>
          </cell>
          <cell r="I285">
            <v>45000</v>
          </cell>
        </row>
        <row r="286">
          <cell r="B286" t="str">
            <v>6808</v>
          </cell>
          <cell r="D286" t="str">
            <v>0203/6808/0000</v>
          </cell>
          <cell r="E286" t="str">
            <v>R/M - Vehicles &amp; Equipment;</v>
          </cell>
          <cell r="G286">
            <v>4280.32</v>
          </cell>
          <cell r="I286">
            <v>0</v>
          </cell>
        </row>
        <row r="287">
          <cell r="B287" t="str">
            <v>7501</v>
          </cell>
          <cell r="D287" t="str">
            <v>0203/7501/0000</v>
          </cell>
          <cell r="E287" t="str">
            <v>Contr - Leave Reserve;</v>
          </cell>
          <cell r="G287">
            <v>110</v>
          </cell>
          <cell r="I287">
            <v>0</v>
          </cell>
        </row>
        <row r="288">
          <cell r="B288" t="str">
            <v>7502</v>
          </cell>
          <cell r="D288" t="str">
            <v>0203/7502/0000</v>
          </cell>
          <cell r="E288" t="str">
            <v>Contr Fund - Pro-rata Bonus</v>
          </cell>
          <cell r="G288" t="str">
            <v xml:space="preserve">                         -  </v>
          </cell>
          <cell r="I288">
            <v>0</v>
          </cell>
        </row>
        <row r="289">
          <cell r="B289" t="str">
            <v>8401</v>
          </cell>
          <cell r="D289" t="str">
            <v>0203/8401/0000</v>
          </cell>
          <cell r="E289" t="str">
            <v>NT Grant - Equitable Share;</v>
          </cell>
          <cell r="G289">
            <v>-1285239.76</v>
          </cell>
          <cell r="I289">
            <v>-582907.53857943416</v>
          </cell>
        </row>
        <row r="290">
          <cell r="E290" t="str">
            <v>Main account subtotal</v>
          </cell>
          <cell r="G290">
            <v>265795.51000000024</v>
          </cell>
          <cell r="I290">
            <v>777719.70296056592</v>
          </cell>
        </row>
        <row r="291">
          <cell r="D291">
            <v>203</v>
          </cell>
          <cell r="E291" t="str">
            <v>Main account total</v>
          </cell>
        </row>
        <row r="292">
          <cell r="D292" t="str">
            <v>---------------</v>
          </cell>
          <cell r="E292" t="str">
            <v>--------------------------------</v>
          </cell>
          <cell r="G292" t="str">
            <v xml:space="preserve"> ------------ </v>
          </cell>
        </row>
        <row r="293">
          <cell r="D293">
            <v>204</v>
          </cell>
          <cell r="E293" t="str">
            <v>PROPERTY SERVICE - Community Services</v>
          </cell>
        </row>
        <row r="294">
          <cell r="B294" t="str">
            <v>1000</v>
          </cell>
          <cell r="D294" t="str">
            <v>0204/1000/0014</v>
          </cell>
          <cell r="E294" t="str">
            <v>Salaries;Camps</v>
          </cell>
          <cell r="G294" t="str">
            <v xml:space="preserve">                         -  </v>
          </cell>
          <cell r="I294">
            <v>0</v>
          </cell>
        </row>
        <row r="295">
          <cell r="B295" t="str">
            <v>1010</v>
          </cell>
          <cell r="D295" t="str">
            <v>0204/1010/0014</v>
          </cell>
          <cell r="E295" t="str">
            <v>Industrial Council Levy;Camp</v>
          </cell>
          <cell r="G295" t="str">
            <v xml:space="preserve">                         -  </v>
          </cell>
          <cell r="I295">
            <v>0</v>
          </cell>
        </row>
        <row r="296">
          <cell r="B296" t="str">
            <v>1050</v>
          </cell>
          <cell r="D296" t="str">
            <v>0204/1050/0014</v>
          </cell>
          <cell r="E296" t="str">
            <v>Medical Aid Fund;Camps</v>
          </cell>
          <cell r="G296" t="str">
            <v xml:space="preserve">                         -  </v>
          </cell>
          <cell r="I296">
            <v>0</v>
          </cell>
        </row>
        <row r="297">
          <cell r="B297" t="str">
            <v>1051</v>
          </cell>
          <cell r="D297" t="str">
            <v>0204/1051/0014</v>
          </cell>
          <cell r="E297" t="str">
            <v>Pension Fund ;Camps</v>
          </cell>
          <cell r="G297" t="str">
            <v xml:space="preserve">                         -  </v>
          </cell>
          <cell r="I297">
            <v>0</v>
          </cell>
        </row>
        <row r="298">
          <cell r="B298" t="str">
            <v>1052</v>
          </cell>
          <cell r="D298" t="str">
            <v>0204/1052/0014</v>
          </cell>
          <cell r="E298" t="str">
            <v>UIF;Camps</v>
          </cell>
          <cell r="G298" t="str">
            <v xml:space="preserve">                         -  </v>
          </cell>
          <cell r="I298">
            <v>0</v>
          </cell>
        </row>
        <row r="299">
          <cell r="B299" t="str">
            <v>6523</v>
          </cell>
          <cell r="D299" t="str">
            <v>0204/6523/0013</v>
          </cell>
          <cell r="E299" t="str">
            <v>Security Services;Council Pr</v>
          </cell>
          <cell r="G299">
            <v>150000</v>
          </cell>
          <cell r="I299">
            <v>0</v>
          </cell>
        </row>
        <row r="300">
          <cell r="B300" t="str">
            <v>6541</v>
          </cell>
          <cell r="D300" t="str">
            <v>0204/6541/0014</v>
          </cell>
          <cell r="E300" t="str">
            <v>Subsistence &amp; Traveling;Camp</v>
          </cell>
          <cell r="G300" t="str">
            <v xml:space="preserve">                         -  </v>
          </cell>
          <cell r="I300">
            <v>0</v>
          </cell>
        </row>
        <row r="301">
          <cell r="B301" t="str">
            <v>6549</v>
          </cell>
          <cell r="D301" t="str">
            <v>0204/6549/0013</v>
          </cell>
          <cell r="E301" t="str">
            <v>Insurance - External;Council</v>
          </cell>
          <cell r="G301">
            <v>742081.17</v>
          </cell>
          <cell r="I301">
            <v>591300</v>
          </cell>
        </row>
        <row r="302">
          <cell r="B302" t="str">
            <v>6801</v>
          </cell>
          <cell r="D302" t="str">
            <v>0204/6801/0013</v>
          </cell>
          <cell r="E302" t="str">
            <v>R/M - Buildings;Council Prop</v>
          </cell>
          <cell r="G302">
            <v>444394.05</v>
          </cell>
          <cell r="I302">
            <v>2090700</v>
          </cell>
        </row>
        <row r="303">
          <cell r="B303" t="str">
            <v>6802</v>
          </cell>
          <cell r="D303" t="str">
            <v>0204/6802/0013</v>
          </cell>
          <cell r="E303" t="str">
            <v>R/M - Tools &amp; Equipment;Coun</v>
          </cell>
          <cell r="G303">
            <v>1160</v>
          </cell>
          <cell r="I303">
            <v>0</v>
          </cell>
        </row>
        <row r="304">
          <cell r="B304" t="str">
            <v>6803</v>
          </cell>
          <cell r="D304" t="str">
            <v>0204/6803/0013</v>
          </cell>
          <cell r="E304" t="str">
            <v>R/M - Furniture &amp; Equipment;</v>
          </cell>
          <cell r="G304" t="str">
            <v xml:space="preserve">                         -  </v>
          </cell>
          <cell r="I304">
            <v>0</v>
          </cell>
        </row>
        <row r="305">
          <cell r="B305" t="str">
            <v>6804</v>
          </cell>
          <cell r="D305" t="str">
            <v>0204/6804/0013</v>
          </cell>
          <cell r="E305" t="str">
            <v>R/M - Fencing;Council Proper</v>
          </cell>
          <cell r="G305">
            <v>3911.36</v>
          </cell>
          <cell r="I305">
            <v>0</v>
          </cell>
        </row>
        <row r="306">
          <cell r="B306" t="str">
            <v>6805</v>
          </cell>
          <cell r="D306" t="str">
            <v>0204/6805/0013</v>
          </cell>
          <cell r="E306" t="str">
            <v>R/M - Sport Fields;Council P</v>
          </cell>
          <cell r="G306" t="str">
            <v xml:space="preserve">                         -  </v>
          </cell>
          <cell r="I306">
            <v>181800</v>
          </cell>
        </row>
        <row r="307">
          <cell r="B307" t="str">
            <v>6806</v>
          </cell>
          <cell r="D307" t="str">
            <v>0204/6806/0013</v>
          </cell>
          <cell r="E307" t="str">
            <v>R/M - Stormwater;Council Pro</v>
          </cell>
          <cell r="G307" t="str">
            <v xml:space="preserve">                         -  </v>
          </cell>
          <cell r="I307">
            <v>0</v>
          </cell>
        </row>
        <row r="308">
          <cell r="B308" t="str">
            <v>6807</v>
          </cell>
          <cell r="D308" t="str">
            <v>0204/6807/0013</v>
          </cell>
          <cell r="E308" t="str">
            <v>R/M - Roads &amp; Streets;Counci</v>
          </cell>
          <cell r="G308" t="str">
            <v xml:space="preserve">                         -  </v>
          </cell>
          <cell r="I308">
            <v>0</v>
          </cell>
        </row>
        <row r="309">
          <cell r="B309" t="str">
            <v>6808</v>
          </cell>
          <cell r="D309" t="str">
            <v>0204/6808/0013</v>
          </cell>
          <cell r="E309" t="str">
            <v>R/M - Vehicles &amp; Equipment;C</v>
          </cell>
          <cell r="G309">
            <v>95.17</v>
          </cell>
          <cell r="I309">
            <v>1454400</v>
          </cell>
        </row>
        <row r="310">
          <cell r="B310" t="str">
            <v>6809</v>
          </cell>
          <cell r="D310" t="str">
            <v>0204/6809/0013</v>
          </cell>
          <cell r="E310" t="str">
            <v>R/M - Water Reticulation;Cou</v>
          </cell>
          <cell r="G310" t="str">
            <v xml:space="preserve">                         -  </v>
          </cell>
          <cell r="I310">
            <v>0</v>
          </cell>
        </row>
        <row r="311">
          <cell r="B311" t="str">
            <v>6810</v>
          </cell>
          <cell r="D311" t="str">
            <v>0204/6810/0013</v>
          </cell>
          <cell r="E311" t="str">
            <v>R/M - Dumping Site;Council P</v>
          </cell>
          <cell r="G311" t="str">
            <v xml:space="preserve">                         -  </v>
          </cell>
          <cell r="I311">
            <v>0</v>
          </cell>
        </row>
        <row r="312">
          <cell r="B312" t="str">
            <v>6811</v>
          </cell>
          <cell r="D312" t="str">
            <v>0204/6811/0013</v>
          </cell>
          <cell r="E312" t="str">
            <v>R/M - Traffic &amp; Road Signs;C</v>
          </cell>
          <cell r="G312" t="str">
            <v xml:space="preserve">                         -  </v>
          </cell>
          <cell r="I312">
            <v>90900</v>
          </cell>
        </row>
        <row r="313">
          <cell r="B313" t="str">
            <v>6813</v>
          </cell>
          <cell r="D313" t="str">
            <v>0204/6813/0013</v>
          </cell>
          <cell r="E313" t="str">
            <v>R/M - General ;Council Prope</v>
          </cell>
          <cell r="G313" t="str">
            <v xml:space="preserve">                         -  </v>
          </cell>
          <cell r="I313">
            <v>0</v>
          </cell>
        </row>
        <row r="314">
          <cell r="B314" t="str">
            <v>6814</v>
          </cell>
          <cell r="D314" t="str">
            <v>0204/6814/0013</v>
          </cell>
          <cell r="E314" t="str">
            <v>R/M - Street Lights;Council</v>
          </cell>
          <cell r="G314" t="str">
            <v xml:space="preserve">                         -  </v>
          </cell>
          <cell r="I314">
            <v>0</v>
          </cell>
        </row>
        <row r="315">
          <cell r="B315" t="str">
            <v>6815</v>
          </cell>
          <cell r="D315" t="str">
            <v>0204/6815/0013</v>
          </cell>
          <cell r="E315" t="str">
            <v>R/M - Plant &amp; Equipment;Coun</v>
          </cell>
          <cell r="G315" t="str">
            <v xml:space="preserve">                         -  </v>
          </cell>
          <cell r="I315">
            <v>0</v>
          </cell>
        </row>
        <row r="316">
          <cell r="B316" t="str">
            <v>6816</v>
          </cell>
          <cell r="D316" t="str">
            <v>0204/6816/0013</v>
          </cell>
          <cell r="E316" t="str">
            <v>R/M - Network;Council Proper</v>
          </cell>
          <cell r="G316" t="str">
            <v xml:space="preserve">                         -  </v>
          </cell>
          <cell r="I316">
            <v>0</v>
          </cell>
        </row>
        <row r="317">
          <cell r="B317" t="str">
            <v>6817</v>
          </cell>
          <cell r="D317" t="str">
            <v>0204/6817/0013</v>
          </cell>
          <cell r="E317" t="str">
            <v>R/M - Meters;Council Propert</v>
          </cell>
          <cell r="G317" t="str">
            <v xml:space="preserve">                         -  </v>
          </cell>
          <cell r="I317">
            <v>0</v>
          </cell>
        </row>
        <row r="318">
          <cell r="B318" t="str">
            <v>6818</v>
          </cell>
          <cell r="D318" t="str">
            <v>0204/6818/0013</v>
          </cell>
          <cell r="E318" t="str">
            <v>R/M - Grounds/Gardens;Counci</v>
          </cell>
          <cell r="G318" t="str">
            <v xml:space="preserve">                         -  </v>
          </cell>
          <cell r="I318">
            <v>0</v>
          </cell>
        </row>
        <row r="319">
          <cell r="B319" t="str">
            <v>8100</v>
          </cell>
          <cell r="D319" t="str">
            <v>0204/8100/0013</v>
          </cell>
          <cell r="E319" t="str">
            <v>Rent - Buildings;Council Pro</v>
          </cell>
          <cell r="G319">
            <v>-26125.360000000001</v>
          </cell>
          <cell r="I319">
            <v>-30000</v>
          </cell>
        </row>
        <row r="320">
          <cell r="B320" t="str">
            <v>8101</v>
          </cell>
          <cell r="D320" t="str">
            <v>0204/8101/0013</v>
          </cell>
          <cell r="E320" t="str">
            <v>Rent - Hall;Council Property</v>
          </cell>
          <cell r="G320" t="str">
            <v xml:space="preserve">                         -  </v>
          </cell>
          <cell r="I320">
            <v>0</v>
          </cell>
        </row>
        <row r="321">
          <cell r="B321" t="str">
            <v>8105</v>
          </cell>
          <cell r="D321" t="str">
            <v>0204/8105/0014</v>
          </cell>
          <cell r="E321" t="str">
            <v>Rent - Camps;Camps</v>
          </cell>
          <cell r="G321" t="str">
            <v xml:space="preserve">                         -  </v>
          </cell>
          <cell r="I321">
            <v>0</v>
          </cell>
        </row>
        <row r="322">
          <cell r="B322" t="str">
            <v>8108</v>
          </cell>
          <cell r="D322" t="str">
            <v>0204/8108/0013</v>
          </cell>
          <cell r="E322" t="str">
            <v>Vodacom Rental;Council Prope</v>
          </cell>
          <cell r="G322">
            <v>-67380</v>
          </cell>
          <cell r="I322">
            <v>-70000</v>
          </cell>
        </row>
        <row r="323">
          <cell r="B323" t="str">
            <v>8401</v>
          </cell>
          <cell r="D323" t="str">
            <v>0204/8401/0013</v>
          </cell>
          <cell r="E323" t="str">
            <v>NT Grant - Equitable Share;C</v>
          </cell>
          <cell r="G323">
            <v>-782319.85</v>
          </cell>
          <cell r="I323">
            <v>-1888906.4909810764</v>
          </cell>
        </row>
        <row r="324">
          <cell r="E324" t="str">
            <v>Main account subtotal</v>
          </cell>
          <cell r="G324">
            <v>465816.53999999992</v>
          </cell>
          <cell r="I324">
            <v>2420193.5090189236</v>
          </cell>
        </row>
        <row r="325">
          <cell r="D325">
            <v>204</v>
          </cell>
          <cell r="E325" t="str">
            <v>Main account total</v>
          </cell>
        </row>
        <row r="326">
          <cell r="D326" t="str">
            <v>---------------</v>
          </cell>
          <cell r="E326" t="str">
            <v>--------------------------------</v>
          </cell>
          <cell r="G326" t="str">
            <v xml:space="preserve"> ------------ </v>
          </cell>
        </row>
        <row r="327">
          <cell r="D327">
            <v>205</v>
          </cell>
          <cell r="E327" t="str">
            <v>OTHER ADMINISTRATION - Corporate</v>
          </cell>
        </row>
        <row r="328">
          <cell r="B328" t="str">
            <v>1000</v>
          </cell>
          <cell r="D328" t="str">
            <v>0205/1000/0003</v>
          </cell>
          <cell r="E328" t="str">
            <v>Salaries;Manager Administrat</v>
          </cell>
          <cell r="G328">
            <v>433328.99</v>
          </cell>
          <cell r="I328">
            <v>461928.70334000001</v>
          </cell>
        </row>
        <row r="329">
          <cell r="B329" t="str">
            <v>1000</v>
          </cell>
          <cell r="D329" t="str">
            <v>0205/1000/0004</v>
          </cell>
          <cell r="E329" t="str">
            <v>Salaries;Manager Technical S</v>
          </cell>
          <cell r="G329">
            <v>1046252.01</v>
          </cell>
          <cell r="I329">
            <v>1115304.6426600001</v>
          </cell>
        </row>
        <row r="330">
          <cell r="B330" t="str">
            <v>1000</v>
          </cell>
          <cell r="D330" t="str">
            <v>0205/1000/0005</v>
          </cell>
          <cell r="E330" t="str">
            <v>Salaries;Internal Auditor</v>
          </cell>
          <cell r="G330">
            <v>124255.37</v>
          </cell>
          <cell r="I330">
            <v>132456.22442000001</v>
          </cell>
        </row>
        <row r="331">
          <cell r="B331" t="str">
            <v>1000</v>
          </cell>
          <cell r="D331" t="str">
            <v>0205/1000/0006</v>
          </cell>
          <cell r="E331" t="str">
            <v>Salaries;Administration</v>
          </cell>
          <cell r="G331">
            <v>1479200.13</v>
          </cell>
          <cell r="I331">
            <v>1576827.33858</v>
          </cell>
        </row>
        <row r="332">
          <cell r="B332" t="str">
            <v>1001</v>
          </cell>
          <cell r="D332" t="str">
            <v>0205/1001/0003</v>
          </cell>
          <cell r="E332" t="str">
            <v>Performance Bonus;Manager Ad</v>
          </cell>
          <cell r="G332">
            <v>95480</v>
          </cell>
          <cell r="I332">
            <v>101781.68000000001</v>
          </cell>
        </row>
        <row r="333">
          <cell r="B333" t="str">
            <v>1001</v>
          </cell>
          <cell r="D333" t="str">
            <v>0205/1001/0004</v>
          </cell>
          <cell r="E333" t="str">
            <v>Performance Bonus;Manager Te</v>
          </cell>
          <cell r="G333">
            <v>95180</v>
          </cell>
          <cell r="I333">
            <v>101461.88</v>
          </cell>
        </row>
        <row r="334">
          <cell r="B334" t="str">
            <v>1002</v>
          </cell>
          <cell r="D334" t="str">
            <v>0205/1002/0003</v>
          </cell>
          <cell r="E334" t="str">
            <v>Annual Bonus;Manager Adminis</v>
          </cell>
          <cell r="G334" t="str">
            <v xml:space="preserve">                         -  </v>
          </cell>
          <cell r="I334">
            <v>0</v>
          </cell>
        </row>
        <row r="335">
          <cell r="B335" t="str">
            <v>1002</v>
          </cell>
          <cell r="D335" t="str">
            <v>0205/1002/0004</v>
          </cell>
          <cell r="E335" t="str">
            <v>Annual Bonus;Manager Technic</v>
          </cell>
          <cell r="G335" t="str">
            <v xml:space="preserve">                         -  </v>
          </cell>
          <cell r="I335">
            <v>0</v>
          </cell>
        </row>
        <row r="336">
          <cell r="B336" t="str">
            <v>1002</v>
          </cell>
          <cell r="D336" t="str">
            <v>0205/1002/0005</v>
          </cell>
          <cell r="E336" t="str">
            <v>Annual Bonus;Internal Audito</v>
          </cell>
          <cell r="G336" t="str">
            <v xml:space="preserve">                         -  </v>
          </cell>
          <cell r="I336">
            <v>0</v>
          </cell>
        </row>
        <row r="337">
          <cell r="B337" t="str">
            <v>1002</v>
          </cell>
          <cell r="D337" t="str">
            <v>0205/1002/0006</v>
          </cell>
          <cell r="E337" t="str">
            <v>Annual Bonus;Administration</v>
          </cell>
          <cell r="G337">
            <v>94148.1</v>
          </cell>
          <cell r="I337">
            <v>100361.87460000001</v>
          </cell>
        </row>
        <row r="338">
          <cell r="B338" t="str">
            <v>1003</v>
          </cell>
          <cell r="D338" t="str">
            <v>0205/1003/0003</v>
          </cell>
          <cell r="E338" t="str">
            <v>Allowance - Telephone;Manage</v>
          </cell>
          <cell r="G338" t="str">
            <v xml:space="preserve">                         -  </v>
          </cell>
          <cell r="I338">
            <v>0</v>
          </cell>
        </row>
        <row r="339">
          <cell r="B339" t="str">
            <v>1003</v>
          </cell>
          <cell r="D339" t="str">
            <v>0205/1003/0004</v>
          </cell>
          <cell r="E339" t="str">
            <v>Allowance - Telephone;Manage</v>
          </cell>
          <cell r="G339" t="str">
            <v xml:space="preserve">                         -  </v>
          </cell>
          <cell r="I339">
            <v>0</v>
          </cell>
        </row>
        <row r="340">
          <cell r="B340" t="str">
            <v>1003</v>
          </cell>
          <cell r="D340" t="str">
            <v>0205/1003/0005</v>
          </cell>
          <cell r="E340" t="str">
            <v>Allowance - Telephone;Intern</v>
          </cell>
          <cell r="G340">
            <v>2020</v>
          </cell>
          <cell r="I340">
            <v>2153.3200000000002</v>
          </cell>
        </row>
        <row r="341">
          <cell r="B341" t="str">
            <v>1003</v>
          </cell>
          <cell r="D341" t="str">
            <v>0205/1003/0006</v>
          </cell>
          <cell r="E341" t="str">
            <v>Allowance - Telephone;Admini</v>
          </cell>
          <cell r="G341">
            <v>12435.12</v>
          </cell>
          <cell r="I341">
            <v>13255.837920000002</v>
          </cell>
        </row>
        <row r="342">
          <cell r="B342" t="str">
            <v>1005</v>
          </cell>
          <cell r="D342" t="str">
            <v>0205/1005/0003</v>
          </cell>
          <cell r="E342" t="str">
            <v>Housing Subsidy ;Manager Adm</v>
          </cell>
          <cell r="G342" t="str">
            <v xml:space="preserve">                         -  </v>
          </cell>
          <cell r="I342">
            <v>0</v>
          </cell>
        </row>
        <row r="343">
          <cell r="B343" t="str">
            <v>1005</v>
          </cell>
          <cell r="D343" t="str">
            <v>0205/1005/0004</v>
          </cell>
          <cell r="E343" t="str">
            <v>Housing Subsidy ;Manager Tec</v>
          </cell>
          <cell r="G343" t="str">
            <v xml:space="preserve">                         -  </v>
          </cell>
          <cell r="I343">
            <v>0</v>
          </cell>
        </row>
        <row r="344">
          <cell r="B344" t="str">
            <v>1005</v>
          </cell>
          <cell r="D344" t="str">
            <v>0205/1005/0005</v>
          </cell>
          <cell r="E344" t="str">
            <v>Housing Subsidy ;Internal Au</v>
          </cell>
          <cell r="G344" t="str">
            <v xml:space="preserve">                         -  </v>
          </cell>
          <cell r="I344">
            <v>0</v>
          </cell>
        </row>
        <row r="345">
          <cell r="B345" t="str">
            <v>1005</v>
          </cell>
          <cell r="D345" t="str">
            <v>0205/1005/0006</v>
          </cell>
          <cell r="E345" t="str">
            <v>Housing Subsidy ;Administrat</v>
          </cell>
          <cell r="G345">
            <v>36334.199999999997</v>
          </cell>
          <cell r="I345">
            <v>38732.2572</v>
          </cell>
        </row>
        <row r="346">
          <cell r="B346" t="str">
            <v>1006</v>
          </cell>
          <cell r="D346" t="str">
            <v>0205/1006/0006</v>
          </cell>
          <cell r="E346" t="str">
            <v>Overtime;Administration</v>
          </cell>
          <cell r="G346" t="str">
            <v xml:space="preserve">                         -  </v>
          </cell>
          <cell r="I346">
            <v>0</v>
          </cell>
        </row>
        <row r="347">
          <cell r="B347" t="str">
            <v>1007</v>
          </cell>
          <cell r="D347" t="str">
            <v>0205/1007/0003</v>
          </cell>
          <cell r="E347" t="str">
            <v>Allowance - Other;Manager Ad</v>
          </cell>
          <cell r="G347" t="str">
            <v xml:space="preserve">                         -  </v>
          </cell>
          <cell r="I347">
            <v>0</v>
          </cell>
        </row>
        <row r="348">
          <cell r="B348" t="str">
            <v>1007</v>
          </cell>
          <cell r="D348" t="str">
            <v>0205/1007/0004</v>
          </cell>
          <cell r="E348" t="str">
            <v>Allowance - Other;Manager Te</v>
          </cell>
          <cell r="G348" t="str">
            <v xml:space="preserve">                         -  </v>
          </cell>
          <cell r="I348">
            <v>0</v>
          </cell>
        </row>
        <row r="349">
          <cell r="B349" t="str">
            <v>1007</v>
          </cell>
          <cell r="D349" t="str">
            <v>0205/1007/0006</v>
          </cell>
          <cell r="E349" t="str">
            <v>Allowance - Other;Administra</v>
          </cell>
          <cell r="G349" t="str">
            <v xml:space="preserve">                         -  </v>
          </cell>
          <cell r="I349">
            <v>0</v>
          </cell>
        </row>
        <row r="350">
          <cell r="B350" t="str">
            <v>1009</v>
          </cell>
          <cell r="D350" t="str">
            <v>0205/1009/0003</v>
          </cell>
          <cell r="E350" t="str">
            <v>Allowance - Vehicle;Manager</v>
          </cell>
          <cell r="G350">
            <v>151500</v>
          </cell>
          <cell r="I350">
            <v>161499</v>
          </cell>
        </row>
        <row r="351">
          <cell r="B351" t="str">
            <v>1009</v>
          </cell>
          <cell r="D351" t="str">
            <v>0205/1009/0004</v>
          </cell>
          <cell r="E351" t="str">
            <v>Allowance - Vehicle;Manager</v>
          </cell>
          <cell r="G351">
            <v>7070</v>
          </cell>
          <cell r="I351">
            <v>7536.6200000000008</v>
          </cell>
        </row>
        <row r="352">
          <cell r="B352" t="str">
            <v>1009</v>
          </cell>
          <cell r="D352" t="str">
            <v>0205/1009/0005</v>
          </cell>
          <cell r="E352" t="str">
            <v>Allowance - Vehicle;Internal</v>
          </cell>
          <cell r="G352">
            <v>28522.400000000001</v>
          </cell>
          <cell r="I352">
            <v>30404.878400000001</v>
          </cell>
        </row>
        <row r="353">
          <cell r="B353" t="str">
            <v>1009</v>
          </cell>
          <cell r="D353" t="str">
            <v>0205/1009/0006</v>
          </cell>
          <cell r="E353" t="str">
            <v>Allowance - Vehicle;Administ</v>
          </cell>
          <cell r="G353">
            <v>102131.2</v>
          </cell>
          <cell r="I353">
            <v>108871.85920000001</v>
          </cell>
        </row>
        <row r="354">
          <cell r="B354" t="str">
            <v>1010</v>
          </cell>
          <cell r="D354" t="str">
            <v>0205/1010/0003</v>
          </cell>
          <cell r="E354" t="str">
            <v>Industrial Council Levy;Mana</v>
          </cell>
          <cell r="G354">
            <v>76.959999999999994</v>
          </cell>
          <cell r="I354">
            <v>82.039360000000002</v>
          </cell>
        </row>
        <row r="355">
          <cell r="B355" t="str">
            <v>1010</v>
          </cell>
          <cell r="D355" t="str">
            <v>0205/1010/0004</v>
          </cell>
          <cell r="E355" t="str">
            <v>Industrial Council Levy;Mana</v>
          </cell>
          <cell r="G355">
            <v>192.41</v>
          </cell>
          <cell r="I355">
            <v>205.10906</v>
          </cell>
        </row>
        <row r="356">
          <cell r="B356" t="str">
            <v>1010</v>
          </cell>
          <cell r="D356" t="str">
            <v>0205/1010/0005</v>
          </cell>
          <cell r="E356" t="str">
            <v>Industrial Council Levy;Inte</v>
          </cell>
          <cell r="G356">
            <v>38.479999999999997</v>
          </cell>
          <cell r="I356">
            <v>41.019680000000001</v>
          </cell>
        </row>
        <row r="357">
          <cell r="B357" t="str">
            <v>1010</v>
          </cell>
          <cell r="D357" t="str">
            <v>0205/1010/0006</v>
          </cell>
          <cell r="E357" t="str">
            <v>Industrial Council Levy;Admi</v>
          </cell>
          <cell r="G357">
            <v>743.97</v>
          </cell>
          <cell r="I357">
            <v>793.07202000000007</v>
          </cell>
        </row>
        <row r="358">
          <cell r="B358" t="str">
            <v>1011</v>
          </cell>
          <cell r="D358" t="str">
            <v>0205/1011/0003</v>
          </cell>
          <cell r="E358" t="str">
            <v>Skills Development Levy;Mana</v>
          </cell>
          <cell r="G358">
            <v>5517.99</v>
          </cell>
          <cell r="I358">
            <v>5882.1773400000002</v>
          </cell>
        </row>
        <row r="359">
          <cell r="B359" t="str">
            <v>1011</v>
          </cell>
          <cell r="D359" t="str">
            <v>0205/1011/0004</v>
          </cell>
          <cell r="E359" t="str">
            <v>Skills Development Levy;Mana</v>
          </cell>
          <cell r="G359">
            <v>9787.02</v>
          </cell>
          <cell r="I359">
            <v>10432.963320000001</v>
          </cell>
        </row>
        <row r="360">
          <cell r="B360" t="str">
            <v>1011</v>
          </cell>
          <cell r="D360" t="str">
            <v>0205/1011/0005</v>
          </cell>
          <cell r="E360" t="str">
            <v>Skills Development Levy;Inte</v>
          </cell>
          <cell r="G360">
            <v>1421.94</v>
          </cell>
          <cell r="I360">
            <v>1515.7880400000001</v>
          </cell>
        </row>
        <row r="361">
          <cell r="B361" t="str">
            <v>1011</v>
          </cell>
          <cell r="D361" t="str">
            <v>0205/1011/0006</v>
          </cell>
          <cell r="E361" t="str">
            <v>Skills Development Levy;Admi</v>
          </cell>
          <cell r="G361">
            <v>17940.060000000001</v>
          </cell>
          <cell r="I361">
            <v>19124.103960000004</v>
          </cell>
        </row>
        <row r="362">
          <cell r="B362" t="str">
            <v>1012</v>
          </cell>
          <cell r="D362" t="str">
            <v>0205/1012/0003</v>
          </cell>
          <cell r="E362" t="str">
            <v>Compensation Commissioner;Ma</v>
          </cell>
          <cell r="G362" t="str">
            <v xml:space="preserve">                         -  </v>
          </cell>
          <cell r="I362">
            <v>0</v>
          </cell>
        </row>
        <row r="363">
          <cell r="B363" t="str">
            <v>1012</v>
          </cell>
          <cell r="D363" t="str">
            <v>0205/1012/0004</v>
          </cell>
          <cell r="E363" t="str">
            <v>Compensation Commissioner;Ma</v>
          </cell>
          <cell r="G363" t="str">
            <v xml:space="preserve">                         -  </v>
          </cell>
          <cell r="I363">
            <v>0</v>
          </cell>
        </row>
        <row r="364">
          <cell r="B364" t="str">
            <v>1012</v>
          </cell>
          <cell r="D364" t="str">
            <v>0205/1012/0005</v>
          </cell>
          <cell r="E364" t="str">
            <v>Compensation Commissioner;In</v>
          </cell>
          <cell r="G364" t="str">
            <v xml:space="preserve">                         -  </v>
          </cell>
          <cell r="I364">
            <v>0</v>
          </cell>
        </row>
        <row r="365">
          <cell r="B365" t="str">
            <v>1012</v>
          </cell>
          <cell r="D365" t="str">
            <v>0205/1012/0006</v>
          </cell>
          <cell r="E365" t="str">
            <v>Compensation Commissioner;Ad</v>
          </cell>
          <cell r="G365" t="str">
            <v xml:space="preserve">                         -  </v>
          </cell>
          <cell r="I365">
            <v>0</v>
          </cell>
        </row>
        <row r="366">
          <cell r="B366" t="str">
            <v>1050</v>
          </cell>
          <cell r="D366" t="str">
            <v>0205/1050/0003</v>
          </cell>
          <cell r="E366" t="str">
            <v>Medical Aid Fund;Manager Adm</v>
          </cell>
          <cell r="G366">
            <v>30956.9</v>
          </cell>
          <cell r="I366">
            <v>33000.055400000005</v>
          </cell>
        </row>
        <row r="367">
          <cell r="B367" t="str">
            <v>1050</v>
          </cell>
          <cell r="D367" t="str">
            <v>0205/1050/0004</v>
          </cell>
          <cell r="E367" t="str">
            <v>Medical Aid Fund;Manager Tec</v>
          </cell>
          <cell r="G367" t="str">
            <v xml:space="preserve">                         -  </v>
          </cell>
          <cell r="I367">
            <v>0</v>
          </cell>
        </row>
        <row r="368">
          <cell r="B368" t="str">
            <v>1050</v>
          </cell>
          <cell r="D368" t="str">
            <v>0205/1050/0005</v>
          </cell>
          <cell r="E368" t="str">
            <v>Medical Aid Fund;Internal Au</v>
          </cell>
          <cell r="G368">
            <v>4460.16</v>
          </cell>
          <cell r="I368">
            <v>4754.5305600000002</v>
          </cell>
        </row>
        <row r="369">
          <cell r="B369" t="str">
            <v>1050</v>
          </cell>
          <cell r="D369" t="str">
            <v>0205/1050/0006</v>
          </cell>
          <cell r="E369" t="str">
            <v>Medical Aid Fund;Administrat</v>
          </cell>
          <cell r="G369">
            <v>107663.17</v>
          </cell>
          <cell r="I369">
            <v>114768.93922</v>
          </cell>
        </row>
        <row r="370">
          <cell r="B370" t="str">
            <v>1051</v>
          </cell>
          <cell r="D370" t="str">
            <v>0205/1051/0003</v>
          </cell>
          <cell r="E370" t="str">
            <v>Pension Fund ;Manager Admini</v>
          </cell>
          <cell r="G370">
            <v>77196.44</v>
          </cell>
          <cell r="I370">
            <v>82291.405040000012</v>
          </cell>
        </row>
        <row r="371">
          <cell r="B371" t="str">
            <v>1051</v>
          </cell>
          <cell r="D371" t="str">
            <v>0205/1051/0004</v>
          </cell>
          <cell r="E371" t="str">
            <v>Pension Fund ;Manager Techni</v>
          </cell>
          <cell r="G371">
            <v>105191.12</v>
          </cell>
          <cell r="I371">
            <v>112133.73392</v>
          </cell>
        </row>
        <row r="372">
          <cell r="B372" t="str">
            <v>1051</v>
          </cell>
          <cell r="D372" t="str">
            <v>0205/1051/0005</v>
          </cell>
          <cell r="E372" t="str">
            <v>Pension Fund ;Internal Audit</v>
          </cell>
          <cell r="G372">
            <v>20698.13</v>
          </cell>
          <cell r="I372">
            <v>22064.206580000002</v>
          </cell>
        </row>
        <row r="373">
          <cell r="B373" t="str">
            <v>1051</v>
          </cell>
          <cell r="D373" t="str">
            <v>0205/1051/0006</v>
          </cell>
          <cell r="E373" t="str">
            <v>Pension Fund ;Administration</v>
          </cell>
          <cell r="G373">
            <v>296991.34999999998</v>
          </cell>
          <cell r="I373">
            <v>316592.77909999999</v>
          </cell>
        </row>
        <row r="374">
          <cell r="B374" t="str">
            <v>1052</v>
          </cell>
          <cell r="D374" t="str">
            <v>0205/1052/0003</v>
          </cell>
          <cell r="E374" t="str">
            <v>UIF;Manager Administration</v>
          </cell>
          <cell r="G374">
            <v>1802.49</v>
          </cell>
          <cell r="I374">
            <v>1921.45434</v>
          </cell>
        </row>
        <row r="375">
          <cell r="B375" t="str">
            <v>1052</v>
          </cell>
          <cell r="D375" t="str">
            <v>0205/1052/0004</v>
          </cell>
          <cell r="E375" t="str">
            <v>UIF;Manager Technical Servic</v>
          </cell>
          <cell r="G375">
            <v>4806.63</v>
          </cell>
          <cell r="I375">
            <v>5123.8675800000001</v>
          </cell>
        </row>
        <row r="376">
          <cell r="B376" t="str">
            <v>1052</v>
          </cell>
          <cell r="D376" t="str">
            <v>0205/1052/0005</v>
          </cell>
          <cell r="E376" t="str">
            <v>UIF;Internal Auditor</v>
          </cell>
          <cell r="G376">
            <v>901.24</v>
          </cell>
          <cell r="I376">
            <v>960.72184000000004</v>
          </cell>
        </row>
        <row r="377">
          <cell r="B377" t="str">
            <v>1052</v>
          </cell>
          <cell r="D377" t="str">
            <v>0205/1052/0006</v>
          </cell>
          <cell r="E377" t="str">
            <v>UIF;Administration</v>
          </cell>
          <cell r="G377">
            <v>13064.11</v>
          </cell>
          <cell r="I377">
            <v>13926.341260000001</v>
          </cell>
        </row>
        <row r="378">
          <cell r="B378" t="str">
            <v>1055</v>
          </cell>
          <cell r="D378" t="str">
            <v>0205/1055/0006</v>
          </cell>
          <cell r="E378" t="str">
            <v>Medical - PJS Vorster;Admini</v>
          </cell>
          <cell r="G378" t="str">
            <v xml:space="preserve">                         -  </v>
          </cell>
          <cell r="I378">
            <v>0</v>
          </cell>
        </row>
        <row r="379">
          <cell r="B379" t="str">
            <v>6208</v>
          </cell>
          <cell r="D379" t="str">
            <v>0205/6208/0004</v>
          </cell>
          <cell r="E379" t="str">
            <v>MIG Repayment;Manager Techni</v>
          </cell>
          <cell r="G379" t="str">
            <v xml:space="preserve">                         -  </v>
          </cell>
          <cell r="I379">
            <v>0</v>
          </cell>
        </row>
        <row r="380">
          <cell r="B380" t="str">
            <v>6209</v>
          </cell>
          <cell r="D380" t="str">
            <v>0205/6209/0004</v>
          </cell>
          <cell r="E380" t="str">
            <v>DWAF Repayment;Manager Techn</v>
          </cell>
          <cell r="G380" t="str">
            <v xml:space="preserve">                         -  </v>
          </cell>
          <cell r="I380">
            <v>0</v>
          </cell>
        </row>
        <row r="381">
          <cell r="B381" t="str">
            <v>6214</v>
          </cell>
          <cell r="D381" t="str">
            <v>0205/6214/0006</v>
          </cell>
          <cell r="E381" t="str">
            <v>MSIG Projects;Administration</v>
          </cell>
          <cell r="G381">
            <v>890000</v>
          </cell>
          <cell r="I381">
            <v>1076400</v>
          </cell>
        </row>
        <row r="382">
          <cell r="B382" t="str">
            <v>6217</v>
          </cell>
          <cell r="D382" t="str">
            <v>0205/6217/0004</v>
          </cell>
          <cell r="E382" t="str">
            <v>PMU Projects;Manager Technic</v>
          </cell>
          <cell r="G382">
            <v>894350</v>
          </cell>
          <cell r="I382">
            <v>873100</v>
          </cell>
        </row>
        <row r="383">
          <cell r="B383" t="str">
            <v>6501</v>
          </cell>
          <cell r="D383" t="str">
            <v>0205/6501/0006</v>
          </cell>
          <cell r="E383" t="str">
            <v>Project - Performance Man;Ad</v>
          </cell>
          <cell r="G383" t="str">
            <v xml:space="preserve">                         -  </v>
          </cell>
          <cell r="I383">
            <v>0</v>
          </cell>
        </row>
        <row r="384">
          <cell r="B384" t="str">
            <v>6511</v>
          </cell>
          <cell r="D384" t="str">
            <v>0205/6511/0006</v>
          </cell>
          <cell r="E384" t="str">
            <v>Advertisements;Administratio</v>
          </cell>
          <cell r="G384">
            <v>120000</v>
          </cell>
          <cell r="I384">
            <v>108000</v>
          </cell>
        </row>
        <row r="385">
          <cell r="B385" t="str">
            <v>6514</v>
          </cell>
          <cell r="D385" t="str">
            <v>0205/6514/0003</v>
          </cell>
          <cell r="E385" t="str">
            <v>Printing &amp; Stationary;Manage</v>
          </cell>
          <cell r="G385">
            <v>727.94</v>
          </cell>
          <cell r="I385">
            <v>0</v>
          </cell>
        </row>
        <row r="386">
          <cell r="B386" t="str">
            <v>6514</v>
          </cell>
          <cell r="D386" t="str">
            <v>0205/6514/0004</v>
          </cell>
          <cell r="E386" t="str">
            <v>Printing &amp; Stationary;Manage</v>
          </cell>
          <cell r="G386" t="str">
            <v xml:space="preserve">                         -  </v>
          </cell>
          <cell r="I386">
            <v>0</v>
          </cell>
        </row>
        <row r="387">
          <cell r="B387" t="str">
            <v>6514</v>
          </cell>
          <cell r="D387" t="str">
            <v>0205/6514/0005</v>
          </cell>
          <cell r="E387" t="str">
            <v>Printing &amp; Stationary;Intern</v>
          </cell>
          <cell r="G387">
            <v>52546.43</v>
          </cell>
          <cell r="I387">
            <v>7200</v>
          </cell>
        </row>
        <row r="388">
          <cell r="B388" t="str">
            <v>6514</v>
          </cell>
          <cell r="D388" t="str">
            <v>0205/6514/0006</v>
          </cell>
          <cell r="E388" t="str">
            <v>Printing &amp; Stationary;Admini</v>
          </cell>
          <cell r="G388">
            <v>67898.28</v>
          </cell>
          <cell r="I388">
            <v>76500</v>
          </cell>
        </row>
        <row r="389">
          <cell r="B389" t="str">
            <v>6518</v>
          </cell>
          <cell r="D389" t="str">
            <v>0205/6518/0005</v>
          </cell>
          <cell r="E389" t="str">
            <v>Audit Committee Fees;Interna</v>
          </cell>
          <cell r="G389" t="str">
            <v xml:space="preserve">                         -  </v>
          </cell>
          <cell r="I389">
            <v>0</v>
          </cell>
        </row>
        <row r="390">
          <cell r="B390" t="str">
            <v>6519</v>
          </cell>
          <cell r="D390" t="str">
            <v>0205/6519/0006</v>
          </cell>
          <cell r="E390" t="str">
            <v>Special Programs Unit;Admini</v>
          </cell>
          <cell r="G390">
            <v>87951.87</v>
          </cell>
          <cell r="I390">
            <v>0</v>
          </cell>
        </row>
        <row r="391">
          <cell r="B391" t="str">
            <v>6522</v>
          </cell>
          <cell r="D391" t="str">
            <v>0205/6522/0003</v>
          </cell>
          <cell r="E391" t="str">
            <v>Publications;Manager Adminis</v>
          </cell>
          <cell r="G391">
            <v>797.15</v>
          </cell>
          <cell r="I391">
            <v>0</v>
          </cell>
        </row>
        <row r="392">
          <cell r="B392" t="str">
            <v>6522</v>
          </cell>
          <cell r="D392" t="str">
            <v>0205/6522/0004</v>
          </cell>
          <cell r="E392" t="str">
            <v>Publications;Manager Technic</v>
          </cell>
          <cell r="G392" t="str">
            <v xml:space="preserve">                         -  </v>
          </cell>
          <cell r="I392">
            <v>0</v>
          </cell>
        </row>
        <row r="393">
          <cell r="B393" t="str">
            <v>6522</v>
          </cell>
          <cell r="D393" t="str">
            <v>0205/6522/0005</v>
          </cell>
          <cell r="E393" t="str">
            <v>Publications;Internal Audito</v>
          </cell>
          <cell r="G393" t="str">
            <v xml:space="preserve">                         -  </v>
          </cell>
          <cell r="I393">
            <v>0</v>
          </cell>
        </row>
        <row r="394">
          <cell r="B394" t="str">
            <v>6522</v>
          </cell>
          <cell r="D394" t="str">
            <v>0205/6522/0006</v>
          </cell>
          <cell r="E394" t="str">
            <v>Publications;Administration</v>
          </cell>
          <cell r="G394">
            <v>33778.400000000001</v>
          </cell>
          <cell r="I394">
            <v>29700</v>
          </cell>
        </row>
        <row r="395">
          <cell r="B395" t="str">
            <v>6525</v>
          </cell>
          <cell r="D395" t="str">
            <v>0205/6525/0005</v>
          </cell>
          <cell r="E395" t="str">
            <v>Postage;Internal Auditor</v>
          </cell>
          <cell r="G395" t="str">
            <v xml:space="preserve">                         -  </v>
          </cell>
          <cell r="I395">
            <v>0</v>
          </cell>
        </row>
        <row r="396">
          <cell r="B396" t="str">
            <v>6525</v>
          </cell>
          <cell r="D396" t="str">
            <v>0205/6525/0006</v>
          </cell>
          <cell r="E396" t="str">
            <v>Postage;Administration</v>
          </cell>
          <cell r="G396" t="str">
            <v xml:space="preserve">                         -  </v>
          </cell>
          <cell r="I396">
            <v>0</v>
          </cell>
        </row>
        <row r="397">
          <cell r="B397" t="str">
            <v>6528</v>
          </cell>
          <cell r="D397" t="str">
            <v>0205/6528/0006</v>
          </cell>
          <cell r="E397" t="str">
            <v>Legal Costs;Administration</v>
          </cell>
          <cell r="G397">
            <v>312064.90999999997</v>
          </cell>
          <cell r="I397">
            <v>315000</v>
          </cell>
        </row>
        <row r="398">
          <cell r="B398" t="str">
            <v>6529</v>
          </cell>
          <cell r="D398" t="str">
            <v>0205/6529/0006</v>
          </cell>
          <cell r="E398" t="str">
            <v>Rent - Office Equipment;Admi</v>
          </cell>
          <cell r="G398">
            <v>225459.57</v>
          </cell>
          <cell r="I398">
            <v>0</v>
          </cell>
        </row>
        <row r="399">
          <cell r="B399" t="str">
            <v>6534</v>
          </cell>
          <cell r="D399" t="str">
            <v>0205/6534/0003</v>
          </cell>
          <cell r="E399" t="str">
            <v>Membership Fees;Manager Admi</v>
          </cell>
          <cell r="G399">
            <v>4000</v>
          </cell>
          <cell r="I399">
            <v>2475</v>
          </cell>
        </row>
        <row r="400">
          <cell r="B400" t="str">
            <v>6534</v>
          </cell>
          <cell r="D400" t="str">
            <v>0205/6534/0004</v>
          </cell>
          <cell r="E400" t="str">
            <v>Membership Fees;Manager Tech</v>
          </cell>
          <cell r="G400" t="str">
            <v xml:space="preserve">                         -  </v>
          </cell>
          <cell r="I400">
            <v>7000</v>
          </cell>
        </row>
        <row r="401">
          <cell r="B401" t="str">
            <v>6534</v>
          </cell>
          <cell r="D401" t="str">
            <v>0205/6534/0005</v>
          </cell>
          <cell r="E401" t="str">
            <v>Membership Fees;Internal Aud</v>
          </cell>
          <cell r="G401" t="str">
            <v xml:space="preserve">                         -  </v>
          </cell>
          <cell r="I401">
            <v>4950</v>
          </cell>
        </row>
        <row r="402">
          <cell r="B402" t="str">
            <v>6535</v>
          </cell>
          <cell r="D402" t="str">
            <v>0205/6535/0005</v>
          </cell>
          <cell r="E402" t="str">
            <v>Inventory (tools,equip,etc.)</v>
          </cell>
          <cell r="G402">
            <v>261120</v>
          </cell>
          <cell r="I402">
            <v>180000</v>
          </cell>
        </row>
        <row r="403">
          <cell r="B403" t="str">
            <v>6535</v>
          </cell>
          <cell r="D403" t="str">
            <v>0205/6535/0006</v>
          </cell>
          <cell r="E403" t="str">
            <v>Inventory (tools,equip,etc.)</v>
          </cell>
          <cell r="G403">
            <v>992.05</v>
          </cell>
          <cell r="I403">
            <v>0</v>
          </cell>
        </row>
        <row r="404">
          <cell r="B404" t="str">
            <v>6538</v>
          </cell>
          <cell r="D404" t="str">
            <v>0205/6538/0003</v>
          </cell>
          <cell r="E404" t="str">
            <v>Entertainment;Manager Admini</v>
          </cell>
          <cell r="G404">
            <v>6197.17</v>
          </cell>
          <cell r="I404">
            <v>8000</v>
          </cell>
        </row>
        <row r="405">
          <cell r="B405" t="str">
            <v>6538</v>
          </cell>
          <cell r="D405" t="str">
            <v>0205/6538/0004</v>
          </cell>
          <cell r="E405" t="str">
            <v>Entertainment;Manager Techni</v>
          </cell>
          <cell r="G405">
            <v>43733.33</v>
          </cell>
          <cell r="I405">
            <v>0</v>
          </cell>
        </row>
        <row r="406">
          <cell r="B406" t="str">
            <v>6539</v>
          </cell>
          <cell r="D406" t="str">
            <v>0205/6539/0005</v>
          </cell>
          <cell r="E406" t="str">
            <v>Training;Internal Auditor</v>
          </cell>
          <cell r="G406">
            <v>20000</v>
          </cell>
          <cell r="I406">
            <v>18000</v>
          </cell>
        </row>
        <row r="407">
          <cell r="B407" t="str">
            <v>6539</v>
          </cell>
          <cell r="D407" t="str">
            <v>0205/6539/0006</v>
          </cell>
          <cell r="E407" t="str">
            <v>Training;Administration</v>
          </cell>
          <cell r="G407">
            <v>5600</v>
          </cell>
          <cell r="I407">
            <v>621000</v>
          </cell>
        </row>
        <row r="408">
          <cell r="B408" t="str">
            <v>6541</v>
          </cell>
          <cell r="D408" t="str">
            <v>0205/6541/0003</v>
          </cell>
          <cell r="E408" t="str">
            <v>Subsistence &amp; Traveling;Mana</v>
          </cell>
          <cell r="G408">
            <v>50000</v>
          </cell>
          <cell r="I408">
            <v>0</v>
          </cell>
        </row>
        <row r="409">
          <cell r="B409" t="str">
            <v>6541</v>
          </cell>
          <cell r="D409" t="str">
            <v>0205/6541/0004</v>
          </cell>
          <cell r="E409" t="str">
            <v>Subsistence &amp; Traveling;Mana</v>
          </cell>
          <cell r="G409">
            <v>70000</v>
          </cell>
          <cell r="I409">
            <v>0</v>
          </cell>
        </row>
        <row r="410">
          <cell r="B410" t="str">
            <v>6541</v>
          </cell>
          <cell r="D410" t="str">
            <v>0205/6541/0005</v>
          </cell>
          <cell r="E410" t="str">
            <v>Subsistence &amp; Traveling;Inte</v>
          </cell>
          <cell r="G410">
            <v>18000</v>
          </cell>
          <cell r="I410">
            <v>0</v>
          </cell>
        </row>
        <row r="411">
          <cell r="B411" t="str">
            <v>6541</v>
          </cell>
          <cell r="D411" t="str">
            <v>0205/6541/0006</v>
          </cell>
          <cell r="E411" t="str">
            <v>Subsistence &amp; Traveling;Admi</v>
          </cell>
          <cell r="G411">
            <v>180000</v>
          </cell>
          <cell r="I411">
            <v>22500</v>
          </cell>
        </row>
        <row r="412">
          <cell r="B412" t="str">
            <v>6542</v>
          </cell>
          <cell r="D412" t="str">
            <v>0205/6542/0006</v>
          </cell>
          <cell r="E412" t="str">
            <v>Computer Costs;Administratio</v>
          </cell>
          <cell r="G412" t="str">
            <v xml:space="preserve">                         -  </v>
          </cell>
          <cell r="I412">
            <v>0</v>
          </cell>
        </row>
        <row r="413">
          <cell r="B413" t="str">
            <v>6543</v>
          </cell>
          <cell r="D413" t="str">
            <v>0205/6543/0006</v>
          </cell>
          <cell r="E413" t="str">
            <v>Cleaning Materials;Administr</v>
          </cell>
          <cell r="G413">
            <v>19568.32</v>
          </cell>
          <cell r="I413">
            <v>36000</v>
          </cell>
        </row>
        <row r="414">
          <cell r="B414" t="str">
            <v>6544</v>
          </cell>
          <cell r="D414" t="str">
            <v>0205/6544/0005</v>
          </cell>
          <cell r="E414" t="str">
            <v>Telephone Charges;Internal A</v>
          </cell>
          <cell r="G414">
            <v>650000</v>
          </cell>
          <cell r="I414">
            <v>27000</v>
          </cell>
        </row>
        <row r="415">
          <cell r="B415" t="str">
            <v>6544</v>
          </cell>
          <cell r="D415" t="str">
            <v>0205/6544/0006</v>
          </cell>
          <cell r="E415" t="str">
            <v>Telephone Charges;Administra</v>
          </cell>
          <cell r="G415">
            <v>250000</v>
          </cell>
          <cell r="I415">
            <v>15000</v>
          </cell>
        </row>
        <row r="416">
          <cell r="B416" t="str">
            <v>6546</v>
          </cell>
          <cell r="D416" t="str">
            <v>0205/6546/0006</v>
          </cell>
          <cell r="E416" t="str">
            <v>Uniforms &amp; Protective Clothi</v>
          </cell>
          <cell r="G416" t="str">
            <v xml:space="preserve">                         -  </v>
          </cell>
          <cell r="I416">
            <v>27000</v>
          </cell>
        </row>
        <row r="417">
          <cell r="B417" t="str">
            <v>6552</v>
          </cell>
          <cell r="D417" t="str">
            <v>0205/6552/0006</v>
          </cell>
          <cell r="E417" t="str">
            <v>Fuel &amp; Oil - Vehicles;Admini</v>
          </cell>
          <cell r="G417" t="str">
            <v xml:space="preserve">                         -  </v>
          </cell>
          <cell r="I417">
            <v>0</v>
          </cell>
        </row>
        <row r="418">
          <cell r="B418" t="str">
            <v>6554</v>
          </cell>
          <cell r="D418" t="str">
            <v>0205/6554/0005</v>
          </cell>
          <cell r="E418" t="str">
            <v>Consumables;Internal Auditor</v>
          </cell>
          <cell r="G418">
            <v>19868.93</v>
          </cell>
          <cell r="I418">
            <v>0</v>
          </cell>
        </row>
        <row r="419">
          <cell r="B419" t="str">
            <v>6554</v>
          </cell>
          <cell r="D419" t="str">
            <v>0205/6554/0006</v>
          </cell>
          <cell r="E419" t="str">
            <v>Consumables;Administration</v>
          </cell>
          <cell r="G419">
            <v>12794.8</v>
          </cell>
          <cell r="I419">
            <v>47250</v>
          </cell>
        </row>
        <row r="420">
          <cell r="B420" t="str">
            <v>6556</v>
          </cell>
          <cell r="D420" t="str">
            <v>0205/6556/0006</v>
          </cell>
          <cell r="E420" t="str">
            <v>MSIG - Expenses;Administrati</v>
          </cell>
          <cell r="G420" t="str">
            <v xml:space="preserve">                         -  </v>
          </cell>
          <cell r="I420">
            <v>0</v>
          </cell>
        </row>
        <row r="421">
          <cell r="B421" t="str">
            <v>6561</v>
          </cell>
          <cell r="D421" t="str">
            <v>0205/6561/0006</v>
          </cell>
          <cell r="E421" t="str">
            <v>CCA - Vehicles, Plant &amp; Equi</v>
          </cell>
          <cell r="G421" t="str">
            <v xml:space="preserve">                         -  </v>
          </cell>
          <cell r="I421">
            <v>170100</v>
          </cell>
        </row>
        <row r="422">
          <cell r="B422" t="str">
            <v>6565</v>
          </cell>
          <cell r="D422" t="str">
            <v>0205/6565/0003</v>
          </cell>
          <cell r="E422" t="str">
            <v>Professional Services;Manage</v>
          </cell>
          <cell r="G422">
            <v>387194.77</v>
          </cell>
          <cell r="I422">
            <v>0</v>
          </cell>
        </row>
        <row r="423">
          <cell r="B423" t="str">
            <v>6565</v>
          </cell>
          <cell r="D423" t="str">
            <v>0205/6565/0006</v>
          </cell>
          <cell r="E423" t="str">
            <v>Professional Services;Admini</v>
          </cell>
          <cell r="G423">
            <v>1207160.21</v>
          </cell>
          <cell r="I423">
            <v>0</v>
          </cell>
        </row>
        <row r="424">
          <cell r="B424" t="str">
            <v>6568</v>
          </cell>
          <cell r="D424" t="str">
            <v>0205/6568/0005</v>
          </cell>
          <cell r="E424" t="str">
            <v>Internal Audit Fees;Internal</v>
          </cell>
          <cell r="G424" t="str">
            <v xml:space="preserve">                         -  </v>
          </cell>
          <cell r="I424">
            <v>0</v>
          </cell>
        </row>
        <row r="425">
          <cell r="B425" t="str">
            <v>6570</v>
          </cell>
          <cell r="D425" t="str">
            <v>0205/6570/0006</v>
          </cell>
          <cell r="E425" t="str">
            <v>Quarterly Newsletters;Admini</v>
          </cell>
          <cell r="G425">
            <v>20000</v>
          </cell>
          <cell r="I425">
            <v>36000</v>
          </cell>
        </row>
        <row r="426">
          <cell r="B426" t="str">
            <v>6801</v>
          </cell>
          <cell r="D426" t="str">
            <v>0205/6801/0006</v>
          </cell>
          <cell r="E426" t="str">
            <v>R/M - Buildings;Administrati</v>
          </cell>
          <cell r="G426">
            <v>55000</v>
          </cell>
          <cell r="I426">
            <v>0</v>
          </cell>
        </row>
        <row r="427">
          <cell r="B427" t="str">
            <v>6803</v>
          </cell>
          <cell r="D427" t="str">
            <v>0205/6803/0005</v>
          </cell>
          <cell r="E427" t="str">
            <v>R/M - Furniture &amp; Equipment;</v>
          </cell>
          <cell r="G427" t="str">
            <v xml:space="preserve">                         -  </v>
          </cell>
          <cell r="I427">
            <v>0</v>
          </cell>
        </row>
        <row r="428">
          <cell r="B428" t="str">
            <v>6803</v>
          </cell>
          <cell r="D428" t="str">
            <v>0205/6803/0006</v>
          </cell>
          <cell r="E428" t="str">
            <v>R/M - Furniture &amp; Equipment;</v>
          </cell>
          <cell r="G428" t="str">
            <v xml:space="preserve">                         -  </v>
          </cell>
          <cell r="I428">
            <v>0</v>
          </cell>
        </row>
        <row r="429">
          <cell r="B429" t="str">
            <v>6808</v>
          </cell>
          <cell r="D429" t="str">
            <v>0205/6808/0006</v>
          </cell>
          <cell r="E429" t="str">
            <v>R/M - Vehicles &amp; Equipment;A</v>
          </cell>
          <cell r="G429">
            <v>512</v>
          </cell>
          <cell r="I429">
            <v>0</v>
          </cell>
        </row>
        <row r="430">
          <cell r="B430" t="str">
            <v>6819</v>
          </cell>
          <cell r="D430" t="str">
            <v>0205/6819/0006</v>
          </cell>
          <cell r="E430" t="str">
            <v>R/M - Website;Administration</v>
          </cell>
          <cell r="G430">
            <v>20000</v>
          </cell>
          <cell r="I430">
            <v>225000</v>
          </cell>
        </row>
        <row r="431">
          <cell r="B431" t="str">
            <v>7501</v>
          </cell>
          <cell r="D431" t="str">
            <v>0205/7501/0005</v>
          </cell>
          <cell r="E431" t="str">
            <v>Contr - Leave Reserve;Intern</v>
          </cell>
          <cell r="G431">
            <v>110</v>
          </cell>
          <cell r="I431">
            <v>0</v>
          </cell>
        </row>
        <row r="432">
          <cell r="B432" t="str">
            <v>7501</v>
          </cell>
          <cell r="D432" t="str">
            <v>0205/7501/0006</v>
          </cell>
          <cell r="E432" t="str">
            <v>Contr - Leave Reserve;Admini</v>
          </cell>
          <cell r="G432">
            <v>110</v>
          </cell>
          <cell r="I432">
            <v>0</v>
          </cell>
        </row>
        <row r="433">
          <cell r="B433" t="str">
            <v>7502</v>
          </cell>
          <cell r="D433" t="str">
            <v>0205/7502/0005</v>
          </cell>
          <cell r="E433" t="str">
            <v>Contr Fund - Pro-rata Bonus</v>
          </cell>
          <cell r="G433" t="str">
            <v xml:space="preserve">                         -  </v>
          </cell>
          <cell r="I433">
            <v>0</v>
          </cell>
        </row>
        <row r="434">
          <cell r="B434" t="str">
            <v>7502</v>
          </cell>
          <cell r="D434" t="str">
            <v>0205/7502/0006</v>
          </cell>
          <cell r="E434" t="str">
            <v>Contr Fund - Pro-rata Bonus</v>
          </cell>
          <cell r="G434">
            <v>18400</v>
          </cell>
          <cell r="I434">
            <v>0</v>
          </cell>
        </row>
        <row r="435">
          <cell r="B435" t="str">
            <v>8401</v>
          </cell>
          <cell r="D435" t="str">
            <v>0205/8401/0003</v>
          </cell>
          <cell r="E435" t="str">
            <v>NT Grant - Equitable Share;M</v>
          </cell>
          <cell r="G435">
            <v>-5140959.05</v>
          </cell>
          <cell r="I435">
            <v>-2862583.9675086266</v>
          </cell>
        </row>
        <row r="436">
          <cell r="B436" t="str">
            <v>8401</v>
          </cell>
          <cell r="D436" t="str">
            <v>0205/8401/0004</v>
          </cell>
          <cell r="E436" t="str">
            <v>NT Grant - Equitable Share;M</v>
          </cell>
          <cell r="G436" t="str">
            <v xml:space="preserve">                         -  </v>
          </cell>
          <cell r="I436">
            <v>0</v>
          </cell>
        </row>
        <row r="437">
          <cell r="B437" t="str">
            <v>8401</v>
          </cell>
          <cell r="D437" t="str">
            <v>0205/8401/0005</v>
          </cell>
          <cell r="E437" t="str">
            <v>NT Grant - Equitable Share;I</v>
          </cell>
          <cell r="G437" t="str">
            <v xml:space="preserve">                         -  </v>
          </cell>
          <cell r="I437">
            <v>0</v>
          </cell>
        </row>
        <row r="438">
          <cell r="B438" t="str">
            <v>8401</v>
          </cell>
          <cell r="D438" t="str">
            <v>0205/8401/0006</v>
          </cell>
          <cell r="E438" t="str">
            <v>NT Grant - Equitable Share;A</v>
          </cell>
          <cell r="G438" t="str">
            <v xml:space="preserve">                         -  </v>
          </cell>
          <cell r="I438">
            <v>0</v>
          </cell>
        </row>
        <row r="439">
          <cell r="B439" t="str">
            <v>8404</v>
          </cell>
          <cell r="D439" t="str">
            <v>0205/8404/0006</v>
          </cell>
          <cell r="E439" t="str">
            <v>NT Grant - MSIG;Administrati</v>
          </cell>
          <cell r="G439">
            <v>-890000</v>
          </cell>
          <cell r="I439">
            <v>-934000</v>
          </cell>
        </row>
        <row r="440">
          <cell r="B440" t="str">
            <v>8405</v>
          </cell>
          <cell r="D440" t="str">
            <v>0205/8405/0003</v>
          </cell>
          <cell r="E440" t="str">
            <v>Prov Gov - Man Remuneration;</v>
          </cell>
          <cell r="G440">
            <v>-742370</v>
          </cell>
          <cell r="I440">
            <v>-555000</v>
          </cell>
        </row>
        <row r="441">
          <cell r="B441" t="str">
            <v>8405</v>
          </cell>
          <cell r="D441" t="str">
            <v>0205/8405/0004</v>
          </cell>
          <cell r="E441" t="str">
            <v>Prov Gov - Man Remuneration;</v>
          </cell>
          <cell r="G441">
            <v>-742370</v>
          </cell>
          <cell r="I441">
            <v>-555000</v>
          </cell>
        </row>
        <row r="442">
          <cell r="B442" t="str">
            <v>8450</v>
          </cell>
          <cell r="D442" t="str">
            <v>0205/8450/0004</v>
          </cell>
          <cell r="E442" t="str">
            <v>NT Grant - MIG;Manager Techn</v>
          </cell>
          <cell r="G442">
            <v>-894350</v>
          </cell>
          <cell r="I442">
            <v>-873100</v>
          </cell>
        </row>
        <row r="443">
          <cell r="B443" t="str">
            <v>8452</v>
          </cell>
          <cell r="D443" t="str">
            <v>0205/8452/0004</v>
          </cell>
          <cell r="E443" t="str">
            <v>Prov Gov - DWAF;Manager Tech</v>
          </cell>
          <cell r="G443" t="str">
            <v xml:space="preserve">                         -  </v>
          </cell>
          <cell r="I443">
            <v>0</v>
          </cell>
        </row>
        <row r="444">
          <cell r="B444" t="str">
            <v>8508</v>
          </cell>
          <cell r="D444" t="str">
            <v>0205/8508/0006</v>
          </cell>
          <cell r="E444" t="str">
            <v>Sundry Income;Administration</v>
          </cell>
          <cell r="G444" t="str">
            <v xml:space="preserve">                         -  </v>
          </cell>
          <cell r="I444">
            <v>0</v>
          </cell>
        </row>
        <row r="445">
          <cell r="B445" t="str">
            <v>8518</v>
          </cell>
          <cell r="D445" t="str">
            <v>0205/8518/0006</v>
          </cell>
          <cell r="E445" t="str">
            <v>Legal Fees;Administration</v>
          </cell>
          <cell r="G445" t="str">
            <v xml:space="preserve">                         -  </v>
          </cell>
          <cell r="I445">
            <v>0</v>
          </cell>
        </row>
        <row r="446">
          <cell r="E446" t="str">
            <v>Main account subtotal</v>
          </cell>
          <cell r="G446">
            <v>2003195.1700000027</v>
          </cell>
          <cell r="I446">
            <v>2851681.4564313721</v>
          </cell>
        </row>
        <row r="447">
          <cell r="D447">
            <v>205</v>
          </cell>
          <cell r="E447" t="str">
            <v>Main account total</v>
          </cell>
        </row>
        <row r="448">
          <cell r="D448" t="str">
            <v>---------------</v>
          </cell>
          <cell r="E448" t="str">
            <v>--------------------------------</v>
          </cell>
          <cell r="G448" t="str">
            <v xml:space="preserve"> ------------ </v>
          </cell>
        </row>
        <row r="449">
          <cell r="D449">
            <v>301</v>
          </cell>
          <cell r="E449" t="str">
            <v>PLANNING &amp; DEVELOPMENT - MM (Town Planning)</v>
          </cell>
        </row>
        <row r="450">
          <cell r="B450" t="str">
            <v>1000</v>
          </cell>
          <cell r="D450" t="str">
            <v>0301/1000/0000</v>
          </cell>
          <cell r="E450" t="str">
            <v>Salaries;</v>
          </cell>
          <cell r="G450">
            <v>1147404.6000000001</v>
          </cell>
          <cell r="I450">
            <v>1223133.3036000002</v>
          </cell>
        </row>
        <row r="451">
          <cell r="B451" t="str">
            <v>1002</v>
          </cell>
          <cell r="D451" t="str">
            <v>0301/1002/0000</v>
          </cell>
          <cell r="E451" t="str">
            <v>Annual Bonus;</v>
          </cell>
          <cell r="G451">
            <v>34545.879999999997</v>
          </cell>
          <cell r="I451">
            <v>36825.908080000001</v>
          </cell>
        </row>
        <row r="452">
          <cell r="B452" t="str">
            <v>1003</v>
          </cell>
          <cell r="D452" t="str">
            <v>0301/1003/0000</v>
          </cell>
          <cell r="E452" t="str">
            <v>Allowance - Telephone;</v>
          </cell>
          <cell r="G452" t="str">
            <v xml:space="preserve">                         -  </v>
          </cell>
          <cell r="I452">
            <v>0</v>
          </cell>
        </row>
        <row r="453">
          <cell r="B453" t="str">
            <v>1005</v>
          </cell>
          <cell r="D453" t="str">
            <v>0301/1005/0000</v>
          </cell>
          <cell r="E453" t="str">
            <v>Housing Subsidy ;</v>
          </cell>
          <cell r="G453">
            <v>5793.36</v>
          </cell>
          <cell r="I453">
            <v>6175.7217600000004</v>
          </cell>
        </row>
        <row r="454">
          <cell r="B454" t="str">
            <v>1006</v>
          </cell>
          <cell r="D454" t="str">
            <v>0301/1006/0000</v>
          </cell>
          <cell r="E454" t="str">
            <v>Overtime;</v>
          </cell>
          <cell r="G454" t="str">
            <v xml:space="preserve">                         -  </v>
          </cell>
          <cell r="I454">
            <v>0</v>
          </cell>
        </row>
        <row r="455">
          <cell r="B455" t="str">
            <v>1007</v>
          </cell>
          <cell r="D455" t="str">
            <v>0301/1007/0000</v>
          </cell>
          <cell r="E455" t="str">
            <v>Allowance - Other;</v>
          </cell>
          <cell r="G455" t="str">
            <v xml:space="preserve">                         -  </v>
          </cell>
          <cell r="I455">
            <v>0</v>
          </cell>
        </row>
        <row r="456">
          <cell r="B456" t="str">
            <v>1009</v>
          </cell>
          <cell r="D456" t="str">
            <v>0301/1009/0000</v>
          </cell>
          <cell r="E456" t="str">
            <v>Allowance - Vehicle;</v>
          </cell>
          <cell r="G456">
            <v>224220</v>
          </cell>
          <cell r="I456">
            <v>239018.52000000002</v>
          </cell>
        </row>
        <row r="457">
          <cell r="B457" t="str">
            <v>1010</v>
          </cell>
          <cell r="D457" t="str">
            <v>0301/1010/0000</v>
          </cell>
          <cell r="E457" t="str">
            <v>Industrial Council Levy;</v>
          </cell>
          <cell r="G457">
            <v>384.81</v>
          </cell>
          <cell r="I457">
            <v>410.20746000000003</v>
          </cell>
        </row>
        <row r="458">
          <cell r="B458" t="str">
            <v>1011</v>
          </cell>
          <cell r="D458" t="str">
            <v>0301/1011/0000</v>
          </cell>
          <cell r="E458" t="str">
            <v>Skills Development Levy;</v>
          </cell>
          <cell r="G458">
            <v>13778.52</v>
          </cell>
          <cell r="I458">
            <v>14687.902320000001</v>
          </cell>
        </row>
        <row r="459">
          <cell r="B459" t="str">
            <v>1012</v>
          </cell>
          <cell r="D459" t="str">
            <v>0301/1012/0000</v>
          </cell>
          <cell r="E459" t="str">
            <v>Compensation Commissioner;</v>
          </cell>
          <cell r="G459" t="str">
            <v xml:space="preserve">                         -  </v>
          </cell>
          <cell r="I459">
            <v>0</v>
          </cell>
        </row>
        <row r="460">
          <cell r="B460" t="str">
            <v>1050</v>
          </cell>
          <cell r="D460" t="str">
            <v>0301/1050/0000</v>
          </cell>
          <cell r="E460" t="str">
            <v>Medical Aid Fund;</v>
          </cell>
          <cell r="G460">
            <v>95874.05</v>
          </cell>
          <cell r="I460">
            <v>102201.73730000001</v>
          </cell>
        </row>
        <row r="461">
          <cell r="B461" t="str">
            <v>1051</v>
          </cell>
          <cell r="D461" t="str">
            <v>0301/1051/0000</v>
          </cell>
          <cell r="E461" t="str">
            <v>Pension Fund ;</v>
          </cell>
          <cell r="G461">
            <v>227708.98</v>
          </cell>
          <cell r="I461">
            <v>242737.77268000002</v>
          </cell>
        </row>
        <row r="462">
          <cell r="B462" t="str">
            <v>1052</v>
          </cell>
          <cell r="D462" t="str">
            <v>0301/1052/0000</v>
          </cell>
          <cell r="E462" t="str">
            <v>UIF;</v>
          </cell>
          <cell r="G462">
            <v>8692.8700000000008</v>
          </cell>
          <cell r="I462">
            <v>9266.5994200000005</v>
          </cell>
        </row>
        <row r="463">
          <cell r="B463" t="str">
            <v>6500</v>
          </cell>
          <cell r="D463" t="str">
            <v>0301/6500/0000</v>
          </cell>
          <cell r="E463" t="str">
            <v>Project - Youth Development;</v>
          </cell>
          <cell r="G463" t="str">
            <v xml:space="preserve">                         -  </v>
          </cell>
          <cell r="I463">
            <v>0</v>
          </cell>
        </row>
        <row r="464">
          <cell r="B464" t="str">
            <v>6503</v>
          </cell>
          <cell r="D464" t="str">
            <v>0301/6503/0000</v>
          </cell>
          <cell r="E464" t="str">
            <v>Project - FMG;</v>
          </cell>
          <cell r="G464" t="str">
            <v xml:space="preserve">                         -  </v>
          </cell>
          <cell r="I464">
            <v>0</v>
          </cell>
        </row>
        <row r="465">
          <cell r="B465" t="str">
            <v>6504</v>
          </cell>
          <cell r="D465" t="str">
            <v>0301/6504/0000</v>
          </cell>
          <cell r="E465" t="str">
            <v>Project - Rural Agriculture</v>
          </cell>
          <cell r="G465" t="str">
            <v xml:space="preserve">                         -  </v>
          </cell>
          <cell r="I465">
            <v>230400</v>
          </cell>
        </row>
        <row r="466">
          <cell r="B466" t="str">
            <v>6505</v>
          </cell>
          <cell r="D466" t="str">
            <v>0301/6505/0000</v>
          </cell>
          <cell r="E466" t="str">
            <v>Project - LED;</v>
          </cell>
          <cell r="G466">
            <v>60000</v>
          </cell>
          <cell r="I466">
            <v>0</v>
          </cell>
        </row>
        <row r="467">
          <cell r="B467" t="str">
            <v>6506</v>
          </cell>
          <cell r="D467" t="str">
            <v>0301/6506/0000</v>
          </cell>
          <cell r="E467" t="str">
            <v>Project - LED Strategy;</v>
          </cell>
          <cell r="G467" t="str">
            <v xml:space="preserve">                         -  </v>
          </cell>
          <cell r="I467">
            <v>0</v>
          </cell>
        </row>
        <row r="468">
          <cell r="B468" t="str">
            <v>6507</v>
          </cell>
          <cell r="D468" t="str">
            <v>0301/6507/0000</v>
          </cell>
          <cell r="E468" t="str">
            <v>Project - LED Youth;</v>
          </cell>
          <cell r="G468" t="str">
            <v xml:space="preserve">                         -  </v>
          </cell>
          <cell r="I468">
            <v>0</v>
          </cell>
        </row>
        <row r="469">
          <cell r="B469" t="str">
            <v>6509</v>
          </cell>
          <cell r="D469" t="str">
            <v>0301/6509/0000</v>
          </cell>
          <cell r="E469" t="str">
            <v>IDP;</v>
          </cell>
          <cell r="G469">
            <v>50000</v>
          </cell>
          <cell r="I469">
            <v>0</v>
          </cell>
        </row>
        <row r="470">
          <cell r="B470" t="str">
            <v>6511</v>
          </cell>
          <cell r="D470" t="str">
            <v>0301/6511/0000</v>
          </cell>
          <cell r="E470" t="str">
            <v>Advertisements;</v>
          </cell>
          <cell r="G470" t="str">
            <v xml:space="preserve">                         -  </v>
          </cell>
          <cell r="I470">
            <v>22500</v>
          </cell>
        </row>
        <row r="471">
          <cell r="B471" t="str">
            <v>6514</v>
          </cell>
          <cell r="D471" t="str">
            <v>0301/6514/0000</v>
          </cell>
          <cell r="E471" t="str">
            <v>Printing &amp; Stationary;</v>
          </cell>
          <cell r="G471" t="str">
            <v xml:space="preserve">                         -  </v>
          </cell>
          <cell r="I471">
            <v>1080</v>
          </cell>
        </row>
        <row r="472">
          <cell r="B472" t="str">
            <v>6525</v>
          </cell>
          <cell r="D472" t="str">
            <v>0301/6525/0000</v>
          </cell>
          <cell r="E472" t="str">
            <v>Postage;</v>
          </cell>
          <cell r="G472" t="str">
            <v xml:space="preserve">                         -  </v>
          </cell>
          <cell r="I472">
            <v>0</v>
          </cell>
        </row>
        <row r="473">
          <cell r="B473" t="str">
            <v>6535</v>
          </cell>
          <cell r="D473" t="str">
            <v>0301/6535/0000</v>
          </cell>
          <cell r="E473" t="str">
            <v>Inventory (tools,equip,etc.)</v>
          </cell>
          <cell r="G473" t="str">
            <v xml:space="preserve">                         -  </v>
          </cell>
          <cell r="I473">
            <v>0</v>
          </cell>
        </row>
        <row r="474">
          <cell r="B474" t="str">
            <v>6536</v>
          </cell>
          <cell r="D474" t="str">
            <v>0301/6536/0000</v>
          </cell>
          <cell r="E474" t="str">
            <v>Material &amp; Stores;</v>
          </cell>
          <cell r="G474" t="str">
            <v xml:space="preserve">                         -  </v>
          </cell>
          <cell r="I474">
            <v>0</v>
          </cell>
        </row>
        <row r="475">
          <cell r="B475" t="str">
            <v>6539</v>
          </cell>
          <cell r="D475" t="str">
            <v>0301/6539/0000</v>
          </cell>
          <cell r="E475" t="str">
            <v>Training;</v>
          </cell>
          <cell r="G475" t="str">
            <v xml:space="preserve">                         -  </v>
          </cell>
          <cell r="I475">
            <v>0</v>
          </cell>
        </row>
        <row r="476">
          <cell r="B476" t="str">
            <v>6541</v>
          </cell>
          <cell r="D476" t="str">
            <v>0301/6541/0000</v>
          </cell>
          <cell r="E476" t="str">
            <v>Subsistence &amp; Traveling;</v>
          </cell>
          <cell r="G476">
            <v>130000</v>
          </cell>
          <cell r="I476">
            <v>100000</v>
          </cell>
        </row>
        <row r="477">
          <cell r="B477" t="str">
            <v>6543</v>
          </cell>
          <cell r="D477" t="str">
            <v>0301/6543/0000</v>
          </cell>
          <cell r="E477" t="str">
            <v>Cleaning Materials;</v>
          </cell>
          <cell r="G477" t="str">
            <v xml:space="preserve">                         -  </v>
          </cell>
          <cell r="I477">
            <v>0</v>
          </cell>
        </row>
        <row r="478">
          <cell r="B478" t="str">
            <v>6544</v>
          </cell>
          <cell r="D478" t="str">
            <v>0301/6544/0000</v>
          </cell>
          <cell r="E478" t="str">
            <v>Telephone Charges;</v>
          </cell>
          <cell r="G478">
            <v>2439.9899999999998</v>
          </cell>
          <cell r="I478">
            <v>4000</v>
          </cell>
        </row>
        <row r="479">
          <cell r="B479" t="str">
            <v>6545</v>
          </cell>
          <cell r="D479" t="str">
            <v>0301/6545/0000</v>
          </cell>
          <cell r="E479" t="str">
            <v>Tourism;</v>
          </cell>
          <cell r="G479" t="str">
            <v xml:space="preserve">                         -  </v>
          </cell>
          <cell r="I479">
            <v>0</v>
          </cell>
        </row>
        <row r="480">
          <cell r="B480" t="str">
            <v>6546</v>
          </cell>
          <cell r="D480" t="str">
            <v>0301/6546/0000</v>
          </cell>
          <cell r="E480" t="str">
            <v>Uniforms &amp; Protective Clothi</v>
          </cell>
          <cell r="G480" t="str">
            <v xml:space="preserve">                         -  </v>
          </cell>
          <cell r="I480">
            <v>0</v>
          </cell>
        </row>
        <row r="481">
          <cell r="B481" t="str">
            <v>6549</v>
          </cell>
          <cell r="D481" t="str">
            <v>0301/6549/0000</v>
          </cell>
          <cell r="E481" t="str">
            <v>Insurance - External;</v>
          </cell>
          <cell r="G481" t="str">
            <v xml:space="preserve">                         -  </v>
          </cell>
          <cell r="I481">
            <v>0</v>
          </cell>
        </row>
        <row r="482">
          <cell r="B482" t="str">
            <v>6552</v>
          </cell>
          <cell r="D482" t="str">
            <v>0301/6552/0000</v>
          </cell>
          <cell r="E482" t="str">
            <v>Fuel &amp; Oil - Vehicles;</v>
          </cell>
          <cell r="G482" t="str">
            <v xml:space="preserve">                         -  </v>
          </cell>
          <cell r="I482">
            <v>0</v>
          </cell>
        </row>
        <row r="483">
          <cell r="B483" t="str">
            <v>6554</v>
          </cell>
          <cell r="D483" t="str">
            <v>0301/6554/0000</v>
          </cell>
          <cell r="E483" t="str">
            <v>Consumables;</v>
          </cell>
          <cell r="G483" t="str">
            <v xml:space="preserve">                         -  </v>
          </cell>
          <cell r="I483">
            <v>0</v>
          </cell>
        </row>
        <row r="484">
          <cell r="B484" t="str">
            <v>6561</v>
          </cell>
          <cell r="D484" t="str">
            <v>0301/6561/0000</v>
          </cell>
          <cell r="E484" t="str">
            <v>CCA - Vehicles, Plant &amp; Equi</v>
          </cell>
          <cell r="G484" t="str">
            <v xml:space="preserve">                         -  </v>
          </cell>
          <cell r="I484">
            <v>3600</v>
          </cell>
        </row>
        <row r="485">
          <cell r="B485" t="str">
            <v>6565</v>
          </cell>
          <cell r="D485" t="str">
            <v>0301/6565/0000</v>
          </cell>
          <cell r="E485" t="str">
            <v>Professional Services;</v>
          </cell>
          <cell r="G485" t="str">
            <v xml:space="preserve">                         -  </v>
          </cell>
          <cell r="I485">
            <v>0</v>
          </cell>
        </row>
        <row r="486">
          <cell r="B486" t="str">
            <v>6802</v>
          </cell>
          <cell r="D486" t="str">
            <v>0301/6802/0000</v>
          </cell>
          <cell r="E486" t="str">
            <v>R/M - Tools &amp; Equipment;</v>
          </cell>
          <cell r="G486" t="str">
            <v xml:space="preserve">                         -  </v>
          </cell>
          <cell r="I486">
            <v>0</v>
          </cell>
        </row>
        <row r="487">
          <cell r="B487" t="str">
            <v>6803</v>
          </cell>
          <cell r="D487" t="str">
            <v>0301/6803/0000</v>
          </cell>
          <cell r="E487" t="str">
            <v>R/M - Furniture &amp; Equipment;</v>
          </cell>
          <cell r="G487" t="str">
            <v xml:space="preserve">                         -  </v>
          </cell>
          <cell r="I487">
            <v>0</v>
          </cell>
        </row>
        <row r="488">
          <cell r="B488" t="str">
            <v>7501</v>
          </cell>
          <cell r="D488" t="str">
            <v>0301/7501/0000</v>
          </cell>
          <cell r="E488" t="str">
            <v>Contr - Leave Reserve;</v>
          </cell>
          <cell r="G488">
            <v>110</v>
          </cell>
          <cell r="I488">
            <v>0</v>
          </cell>
        </row>
        <row r="489">
          <cell r="B489" t="str">
            <v>7502</v>
          </cell>
          <cell r="D489" t="str">
            <v>0301/7502/0000</v>
          </cell>
          <cell r="E489" t="str">
            <v>Contr Fund - Pro-rata Bonus</v>
          </cell>
          <cell r="G489">
            <v>6290</v>
          </cell>
          <cell r="I489">
            <v>7000</v>
          </cell>
        </row>
        <row r="490">
          <cell r="B490" t="str">
            <v>8401</v>
          </cell>
          <cell r="D490" t="str">
            <v>0301/8401/0000</v>
          </cell>
          <cell r="E490" t="str">
            <v>NT Grant - Equitable Share;</v>
          </cell>
          <cell r="G490">
            <v>-1117599.79</v>
          </cell>
          <cell r="I490">
            <v>-960941.78388492099</v>
          </cell>
        </row>
        <row r="491">
          <cell r="B491" t="str">
            <v>8451</v>
          </cell>
          <cell r="D491" t="str">
            <v>0301/8451/0000</v>
          </cell>
          <cell r="E491" t="str">
            <v>Prov Gov - Spatial Plan;</v>
          </cell>
          <cell r="G491" t="str">
            <v xml:space="preserve">                         -  </v>
          </cell>
          <cell r="I491">
            <v>0</v>
          </cell>
        </row>
        <row r="492">
          <cell r="E492" t="str">
            <v>Main account subtotal</v>
          </cell>
          <cell r="G492">
            <v>889643.27000000025</v>
          </cell>
          <cell r="I492">
            <v>1282095.8887350792</v>
          </cell>
        </row>
        <row r="493">
          <cell r="D493">
            <v>301</v>
          </cell>
          <cell r="E493" t="str">
            <v>Main account total</v>
          </cell>
        </row>
        <row r="494">
          <cell r="D494" t="str">
            <v>---------------</v>
          </cell>
          <cell r="E494" t="str">
            <v>--------------------------------</v>
          </cell>
          <cell r="G494" t="str">
            <v xml:space="preserve"> ------------ </v>
          </cell>
        </row>
        <row r="495">
          <cell r="D495">
            <v>501</v>
          </cell>
          <cell r="E495" t="str">
            <v>.LIBRARIES &amp; ARCHIVES - Corporate</v>
          </cell>
        </row>
        <row r="496">
          <cell r="B496" t="str">
            <v>1000</v>
          </cell>
          <cell r="D496" t="str">
            <v>0501/1000/0000</v>
          </cell>
          <cell r="E496" t="str">
            <v>Salaries;</v>
          </cell>
          <cell r="G496">
            <v>685914.59</v>
          </cell>
          <cell r="I496">
            <v>731184.95293999999</v>
          </cell>
        </row>
        <row r="497">
          <cell r="B497" t="str">
            <v>1002</v>
          </cell>
          <cell r="D497" t="str">
            <v>0501/1002/0000</v>
          </cell>
          <cell r="E497" t="str">
            <v>Annual Bonus;</v>
          </cell>
          <cell r="G497">
            <v>116570.89</v>
          </cell>
          <cell r="I497">
            <v>124264.56874</v>
          </cell>
        </row>
        <row r="498">
          <cell r="B498" t="str">
            <v>1007</v>
          </cell>
          <cell r="D498" t="str">
            <v>0501/1007/0000</v>
          </cell>
          <cell r="E498" t="str">
            <v>Allowance - Other;</v>
          </cell>
          <cell r="G498" t="str">
            <v xml:space="preserve">                         -  </v>
          </cell>
          <cell r="I498">
            <v>0</v>
          </cell>
        </row>
        <row r="499">
          <cell r="B499" t="str">
            <v>1010</v>
          </cell>
          <cell r="D499" t="str">
            <v>0501/1010/0000</v>
          </cell>
          <cell r="E499" t="str">
            <v>Industrial Council Levy;</v>
          </cell>
          <cell r="G499">
            <v>384.81</v>
          </cell>
          <cell r="I499">
            <v>410.20746000000003</v>
          </cell>
        </row>
        <row r="500">
          <cell r="B500" t="str">
            <v>1011</v>
          </cell>
          <cell r="D500" t="str">
            <v>0501/1011/0000</v>
          </cell>
          <cell r="E500" t="str">
            <v>Skills Development Levy;</v>
          </cell>
          <cell r="G500">
            <v>8270.32</v>
          </cell>
          <cell r="I500">
            <v>8816.1611200000007</v>
          </cell>
        </row>
        <row r="501">
          <cell r="B501" t="str">
            <v>1012</v>
          </cell>
          <cell r="D501" t="str">
            <v>0501/1012/0000</v>
          </cell>
          <cell r="E501" t="str">
            <v>Compensation Commissioner;</v>
          </cell>
          <cell r="G501" t="str">
            <v xml:space="preserve">                         -  </v>
          </cell>
          <cell r="I501">
            <v>0</v>
          </cell>
        </row>
        <row r="502">
          <cell r="B502" t="str">
            <v>1050</v>
          </cell>
          <cell r="D502" t="str">
            <v>0501/1050/0000</v>
          </cell>
          <cell r="E502" t="str">
            <v>Medical Aid Fund;</v>
          </cell>
          <cell r="G502">
            <v>57063.38</v>
          </cell>
          <cell r="I502">
            <v>60829.56308</v>
          </cell>
        </row>
        <row r="503">
          <cell r="B503" t="str">
            <v>1051</v>
          </cell>
          <cell r="D503" t="str">
            <v>0501/1051/0000</v>
          </cell>
          <cell r="E503" t="str">
            <v>Pension Fund ;</v>
          </cell>
          <cell r="G503">
            <v>130783.53</v>
          </cell>
          <cell r="I503">
            <v>139415.24298000001</v>
          </cell>
        </row>
        <row r="504">
          <cell r="B504" t="str">
            <v>1052</v>
          </cell>
          <cell r="D504" t="str">
            <v>0501/1052/0000</v>
          </cell>
          <cell r="E504" t="str">
            <v>UIF;</v>
          </cell>
          <cell r="G504">
            <v>7030.33</v>
          </cell>
          <cell r="I504">
            <v>7494.3317800000004</v>
          </cell>
        </row>
        <row r="505">
          <cell r="B505" t="str">
            <v>6514</v>
          </cell>
          <cell r="D505" t="str">
            <v>0501/6514/0000</v>
          </cell>
          <cell r="E505" t="str">
            <v>Printing &amp; Stationary;</v>
          </cell>
          <cell r="G505" t="str">
            <v xml:space="preserve">                         -  </v>
          </cell>
          <cell r="I505">
            <v>0</v>
          </cell>
        </row>
        <row r="506">
          <cell r="B506" t="str">
            <v>6523</v>
          </cell>
          <cell r="D506" t="str">
            <v>0501/6523/0000</v>
          </cell>
          <cell r="E506" t="str">
            <v>Security Services;</v>
          </cell>
          <cell r="G506" t="str">
            <v xml:space="preserve">                         -  </v>
          </cell>
          <cell r="I506">
            <v>0</v>
          </cell>
        </row>
        <row r="507">
          <cell r="B507" t="str">
            <v>6525</v>
          </cell>
          <cell r="D507" t="str">
            <v>0501/6525/0000</v>
          </cell>
          <cell r="E507" t="str">
            <v>Postage;</v>
          </cell>
          <cell r="G507" t="str">
            <v xml:space="preserve">                         -  </v>
          </cell>
          <cell r="I507">
            <v>0</v>
          </cell>
        </row>
        <row r="508">
          <cell r="B508" t="str">
            <v>6539</v>
          </cell>
          <cell r="D508" t="str">
            <v>0501/6539/0000</v>
          </cell>
          <cell r="E508" t="str">
            <v>Training;</v>
          </cell>
          <cell r="G508" t="str">
            <v xml:space="preserve">                         -  </v>
          </cell>
          <cell r="I508">
            <v>0</v>
          </cell>
        </row>
        <row r="509">
          <cell r="B509" t="str">
            <v>6541</v>
          </cell>
          <cell r="D509" t="str">
            <v>0501/6541/0000</v>
          </cell>
          <cell r="E509" t="str">
            <v>Subsistence &amp; Traveling;</v>
          </cell>
          <cell r="G509" t="str">
            <v xml:space="preserve">                         -  </v>
          </cell>
          <cell r="I509">
            <v>0</v>
          </cell>
        </row>
        <row r="510">
          <cell r="B510" t="str">
            <v>6544</v>
          </cell>
          <cell r="D510" t="str">
            <v>0501/6544/0000</v>
          </cell>
          <cell r="E510" t="str">
            <v>Telephone Charges;</v>
          </cell>
          <cell r="G510">
            <v>2370.19</v>
          </cell>
          <cell r="I510">
            <v>0</v>
          </cell>
        </row>
        <row r="511">
          <cell r="B511" t="str">
            <v>6548</v>
          </cell>
          <cell r="D511" t="str">
            <v>0501/6548/0000</v>
          </cell>
          <cell r="E511" t="str">
            <v>Lost Library Books;</v>
          </cell>
          <cell r="G511" t="str">
            <v xml:space="preserve">                         -  </v>
          </cell>
        </row>
        <row r="512">
          <cell r="B512" t="str">
            <v>6549</v>
          </cell>
          <cell r="D512" t="str">
            <v>0501/6549/0000</v>
          </cell>
          <cell r="E512" t="str">
            <v>Insurance - External;</v>
          </cell>
          <cell r="G512" t="str">
            <v xml:space="preserve">                         -  </v>
          </cell>
          <cell r="I512">
            <v>0</v>
          </cell>
        </row>
        <row r="513">
          <cell r="B513" t="str">
            <v>6554</v>
          </cell>
          <cell r="D513" t="str">
            <v>0501/6554/0000</v>
          </cell>
          <cell r="E513" t="str">
            <v>Consumables;</v>
          </cell>
          <cell r="G513" t="str">
            <v xml:space="preserve">                         -  </v>
          </cell>
          <cell r="I513">
            <v>0</v>
          </cell>
        </row>
        <row r="514">
          <cell r="B514" t="str">
            <v>6803</v>
          </cell>
          <cell r="D514" t="str">
            <v>0501/6803/0000</v>
          </cell>
          <cell r="E514" t="str">
            <v>R/M - Furniture &amp; Equipment;</v>
          </cell>
          <cell r="G514" t="str">
            <v xml:space="preserve">                         -  </v>
          </cell>
          <cell r="I514">
            <v>0</v>
          </cell>
        </row>
        <row r="515">
          <cell r="B515" t="str">
            <v>7501</v>
          </cell>
          <cell r="D515" t="str">
            <v>0501/7501/0000</v>
          </cell>
          <cell r="E515" t="str">
            <v>Contr - Leave Reserve;</v>
          </cell>
          <cell r="G515">
            <v>39730</v>
          </cell>
          <cell r="I515">
            <v>45000</v>
          </cell>
        </row>
        <row r="516">
          <cell r="B516" t="str">
            <v>7502</v>
          </cell>
          <cell r="D516" t="str">
            <v>0501/7502/0000</v>
          </cell>
          <cell r="E516" t="str">
            <v>Contr Fund - Pro-rata Bonus</v>
          </cell>
          <cell r="G516">
            <v>10900</v>
          </cell>
          <cell r="I516">
            <v>12000</v>
          </cell>
        </row>
        <row r="517">
          <cell r="B517" t="str">
            <v>8301</v>
          </cell>
          <cell r="D517" t="str">
            <v>0501/8301/0000</v>
          </cell>
          <cell r="E517" t="str">
            <v>Fines Library;</v>
          </cell>
          <cell r="G517" t="str">
            <v xml:space="preserve">                         -  </v>
          </cell>
          <cell r="I517">
            <v>0</v>
          </cell>
        </row>
        <row r="518">
          <cell r="B518" t="str">
            <v>8401</v>
          </cell>
          <cell r="D518" t="str">
            <v>0501/8401/0000</v>
          </cell>
          <cell r="E518" t="str">
            <v>NT Grant - Equitable Share;</v>
          </cell>
          <cell r="G518">
            <v>-558799.9</v>
          </cell>
          <cell r="I518">
            <v>-483853.70655908558</v>
          </cell>
        </row>
        <row r="519">
          <cell r="B519" t="str">
            <v>8503</v>
          </cell>
          <cell r="D519" t="str">
            <v>0501/8503/0000</v>
          </cell>
          <cell r="E519" t="str">
            <v>Photostats;</v>
          </cell>
          <cell r="G519" t="str">
            <v xml:space="preserve">                         -  </v>
          </cell>
          <cell r="I519">
            <v>0</v>
          </cell>
        </row>
        <row r="520">
          <cell r="B520" t="str">
            <v>8512</v>
          </cell>
          <cell r="D520" t="str">
            <v>0501/8512/0000</v>
          </cell>
          <cell r="E520" t="str">
            <v>Fees - Lost Library Books ;</v>
          </cell>
          <cell r="G520" t="str">
            <v xml:space="preserve">                         -  </v>
          </cell>
          <cell r="I520">
            <v>0</v>
          </cell>
        </row>
        <row r="521">
          <cell r="E521" t="str">
            <v>Main account subtotal</v>
          </cell>
          <cell r="G521">
            <v>500218.14</v>
          </cell>
          <cell r="I521">
            <v>645561.32154091424</v>
          </cell>
        </row>
        <row r="522">
          <cell r="D522">
            <v>501</v>
          </cell>
          <cell r="E522" t="str">
            <v>Main account total</v>
          </cell>
        </row>
        <row r="523">
          <cell r="D523" t="str">
            <v>---------------</v>
          </cell>
          <cell r="E523" t="str">
            <v>--------------------------------</v>
          </cell>
          <cell r="G523" t="str">
            <v xml:space="preserve"> ------------ </v>
          </cell>
        </row>
        <row r="524">
          <cell r="D524">
            <v>503</v>
          </cell>
          <cell r="E524" t="str">
            <v>COMMUNITY HALLS &amp; FACILITIES - Community Services</v>
          </cell>
        </row>
        <row r="525">
          <cell r="B525" t="str">
            <v>1000</v>
          </cell>
          <cell r="D525" t="str">
            <v>0503/1000/0000</v>
          </cell>
          <cell r="E525" t="str">
            <v>Salaries;</v>
          </cell>
          <cell r="G525">
            <v>71132.600000000006</v>
          </cell>
          <cell r="I525">
            <v>75827.351600000009</v>
          </cell>
        </row>
        <row r="526">
          <cell r="B526" t="str">
            <v>1002</v>
          </cell>
          <cell r="D526" t="str">
            <v>0503/1002/0000</v>
          </cell>
          <cell r="E526" t="str">
            <v>Annual Bonus;</v>
          </cell>
          <cell r="G526">
            <v>12425.02</v>
          </cell>
          <cell r="I526">
            <v>13245.071320000001</v>
          </cell>
        </row>
        <row r="527">
          <cell r="B527" t="str">
            <v>1006</v>
          </cell>
          <cell r="D527" t="str">
            <v>0503/1006/0000</v>
          </cell>
          <cell r="E527" t="str">
            <v>Overtime;</v>
          </cell>
          <cell r="G527" t="str">
            <v xml:space="preserve">                         -  </v>
          </cell>
          <cell r="I527">
            <v>0</v>
          </cell>
        </row>
        <row r="528">
          <cell r="B528" t="str">
            <v>1007</v>
          </cell>
          <cell r="D528" t="str">
            <v>0503/1007/0000</v>
          </cell>
          <cell r="E528" t="str">
            <v>Allowance - Other;</v>
          </cell>
          <cell r="G528" t="str">
            <v xml:space="preserve">                         -  </v>
          </cell>
          <cell r="I528">
            <v>0</v>
          </cell>
        </row>
        <row r="529">
          <cell r="B529" t="str">
            <v>1010</v>
          </cell>
          <cell r="D529" t="str">
            <v>0503/1010/0000</v>
          </cell>
          <cell r="E529" t="str">
            <v>Industrial Council Levy;</v>
          </cell>
          <cell r="G529">
            <v>76.959999999999994</v>
          </cell>
          <cell r="I529">
            <v>82.039360000000002</v>
          </cell>
        </row>
        <row r="530">
          <cell r="B530" t="str">
            <v>1011</v>
          </cell>
          <cell r="D530" t="str">
            <v>0503/1011/0000</v>
          </cell>
          <cell r="E530" t="str">
            <v>Skills Development Levy;</v>
          </cell>
          <cell r="G530">
            <v>835.59</v>
          </cell>
          <cell r="I530">
            <v>890.73894000000007</v>
          </cell>
        </row>
        <row r="531">
          <cell r="B531" t="str">
            <v>1012</v>
          </cell>
          <cell r="D531" t="str">
            <v>0503/1012/0000</v>
          </cell>
          <cell r="E531" t="str">
            <v>Compensation Commissioner;</v>
          </cell>
          <cell r="G531" t="str">
            <v xml:space="preserve">                         -  </v>
          </cell>
          <cell r="I531">
            <v>0</v>
          </cell>
        </row>
        <row r="532">
          <cell r="B532" t="str">
            <v>1050</v>
          </cell>
          <cell r="D532" t="str">
            <v>0503/1050/0000</v>
          </cell>
          <cell r="E532" t="str">
            <v>Medical Aid Fund;</v>
          </cell>
          <cell r="G532" t="str">
            <v xml:space="preserve">                         -  </v>
          </cell>
          <cell r="I532">
            <v>0</v>
          </cell>
        </row>
        <row r="533">
          <cell r="B533" t="str">
            <v>1051</v>
          </cell>
          <cell r="D533" t="str">
            <v>0503/1051/0000</v>
          </cell>
          <cell r="E533" t="str">
            <v>Pension Fund ;</v>
          </cell>
          <cell r="G533">
            <v>12853.7</v>
          </cell>
          <cell r="I533">
            <v>13702.044200000002</v>
          </cell>
        </row>
        <row r="534">
          <cell r="B534" t="str">
            <v>1052</v>
          </cell>
          <cell r="D534" t="str">
            <v>0503/1052/0000</v>
          </cell>
          <cell r="E534" t="str">
            <v>UIF;</v>
          </cell>
          <cell r="G534">
            <v>835.57</v>
          </cell>
          <cell r="I534">
            <v>890.71762000000012</v>
          </cell>
        </row>
        <row r="535">
          <cell r="B535" t="str">
            <v>5001</v>
          </cell>
          <cell r="D535" t="str">
            <v>0503/5001/0000</v>
          </cell>
          <cell r="E535" t="str">
            <v>Interest External Loans;</v>
          </cell>
          <cell r="G535" t="str">
            <v xml:space="preserve">                         -  </v>
          </cell>
          <cell r="I535">
            <v>0</v>
          </cell>
        </row>
        <row r="536">
          <cell r="B536" t="str">
            <v>5051</v>
          </cell>
          <cell r="D536" t="str">
            <v>0503/5051/0000</v>
          </cell>
          <cell r="E536" t="str">
            <v>Redemption - External Loans;</v>
          </cell>
          <cell r="G536" t="str">
            <v xml:space="preserve">                         -  </v>
          </cell>
          <cell r="I536">
            <v>0</v>
          </cell>
        </row>
        <row r="537">
          <cell r="B537" t="str">
            <v>6523</v>
          </cell>
          <cell r="D537" t="str">
            <v>0503/6523/0000</v>
          </cell>
          <cell r="E537" t="str">
            <v>Security Services;</v>
          </cell>
          <cell r="G537" t="str">
            <v xml:space="preserve">                         -  </v>
          </cell>
          <cell r="I537">
            <v>0</v>
          </cell>
        </row>
        <row r="538">
          <cell r="B538" t="str">
            <v>6531</v>
          </cell>
          <cell r="D538" t="str">
            <v>0503/6531/0000</v>
          </cell>
          <cell r="E538" t="str">
            <v>Operating License;</v>
          </cell>
          <cell r="G538" t="str">
            <v xml:space="preserve">                         -  </v>
          </cell>
          <cell r="I538">
            <v>0</v>
          </cell>
        </row>
        <row r="539">
          <cell r="B539" t="str">
            <v>6535</v>
          </cell>
          <cell r="D539" t="str">
            <v>0503/6535/0000</v>
          </cell>
          <cell r="E539" t="str">
            <v>Inventory (tools,equip,etc.)</v>
          </cell>
          <cell r="G539" t="str">
            <v xml:space="preserve">                         -  </v>
          </cell>
          <cell r="I539">
            <v>0</v>
          </cell>
        </row>
        <row r="540">
          <cell r="B540" t="str">
            <v>6543</v>
          </cell>
          <cell r="D540" t="str">
            <v>0503/6543/0000</v>
          </cell>
          <cell r="E540" t="str">
            <v>Cleaning Materials;</v>
          </cell>
          <cell r="G540">
            <v>10135.6</v>
          </cell>
          <cell r="I540">
            <v>0</v>
          </cell>
        </row>
        <row r="541">
          <cell r="B541" t="str">
            <v>6546</v>
          </cell>
          <cell r="D541" t="str">
            <v>0503/6546/0000</v>
          </cell>
          <cell r="E541" t="str">
            <v>Uniforms &amp; Protective Clothi</v>
          </cell>
          <cell r="G541" t="str">
            <v xml:space="preserve">                         -  </v>
          </cell>
          <cell r="I541">
            <v>499950</v>
          </cell>
        </row>
        <row r="542">
          <cell r="B542" t="str">
            <v>6549</v>
          </cell>
          <cell r="D542" t="str">
            <v>0503/6549/0000</v>
          </cell>
          <cell r="E542" t="str">
            <v>Insurance - External;</v>
          </cell>
          <cell r="G542" t="str">
            <v xml:space="preserve">                         -  </v>
          </cell>
          <cell r="I542">
            <v>0</v>
          </cell>
        </row>
        <row r="543">
          <cell r="B543" t="str">
            <v>6552</v>
          </cell>
          <cell r="D543" t="str">
            <v>0503/6552/0000</v>
          </cell>
          <cell r="E543" t="str">
            <v>Fuel &amp; Oil - Vehicles;</v>
          </cell>
          <cell r="G543" t="str">
            <v xml:space="preserve">                         -  </v>
          </cell>
          <cell r="I543">
            <v>0</v>
          </cell>
        </row>
        <row r="544">
          <cell r="B544" t="str">
            <v>6554</v>
          </cell>
          <cell r="D544" t="str">
            <v>0503/6554/0000</v>
          </cell>
          <cell r="E544" t="str">
            <v>Consumables;</v>
          </cell>
          <cell r="G544" t="str">
            <v xml:space="preserve">                         -  </v>
          </cell>
          <cell r="I544">
            <v>18180</v>
          </cell>
        </row>
        <row r="545">
          <cell r="B545" t="str">
            <v>6558</v>
          </cell>
          <cell r="D545" t="str">
            <v>0503/6558/0000</v>
          </cell>
          <cell r="E545" t="str">
            <v>Electricity Purchases;</v>
          </cell>
          <cell r="G545">
            <v>10000</v>
          </cell>
          <cell r="I545">
            <v>0</v>
          </cell>
        </row>
        <row r="546">
          <cell r="B546" t="str">
            <v>6560</v>
          </cell>
          <cell r="D546" t="str">
            <v>0503/6560/0000</v>
          </cell>
          <cell r="E546" t="str">
            <v>CCA - Tools &amp; Equipment;</v>
          </cell>
          <cell r="G546" t="str">
            <v xml:space="preserve">                         -  </v>
          </cell>
          <cell r="I546">
            <v>0</v>
          </cell>
        </row>
        <row r="547">
          <cell r="B547" t="str">
            <v>6562</v>
          </cell>
          <cell r="D547" t="str">
            <v>0503/6562/0000</v>
          </cell>
          <cell r="E547" t="str">
            <v>CCA - Furniture &amp; Office Equ</v>
          </cell>
          <cell r="G547" t="str">
            <v xml:space="preserve">                         -  </v>
          </cell>
          <cell r="I547">
            <v>36360</v>
          </cell>
        </row>
        <row r="548">
          <cell r="B548" t="str">
            <v>6563</v>
          </cell>
          <cell r="D548" t="str">
            <v>0503/6563/0000</v>
          </cell>
          <cell r="E548" t="str">
            <v>CCA - Town Hall &amp; Ward Off;</v>
          </cell>
          <cell r="G548" t="str">
            <v xml:space="preserve">                         -  </v>
          </cell>
          <cell r="I548">
            <v>0</v>
          </cell>
        </row>
        <row r="549">
          <cell r="B549" t="str">
            <v>6564</v>
          </cell>
          <cell r="D549" t="str">
            <v>0503/6564/0000</v>
          </cell>
          <cell r="E549" t="str">
            <v>CCA - Community Halls;</v>
          </cell>
          <cell r="G549" t="str">
            <v xml:space="preserve">                         -  </v>
          </cell>
          <cell r="I549">
            <v>0</v>
          </cell>
        </row>
        <row r="550">
          <cell r="B550" t="str">
            <v>6801</v>
          </cell>
          <cell r="D550" t="str">
            <v>0503/6801/0000</v>
          </cell>
          <cell r="E550" t="str">
            <v>R/M - Buildings;</v>
          </cell>
          <cell r="G550">
            <v>130980</v>
          </cell>
          <cell r="I550">
            <v>27270</v>
          </cell>
        </row>
        <row r="551">
          <cell r="B551" t="str">
            <v>6802</v>
          </cell>
          <cell r="D551" t="str">
            <v>0503/6802/0000</v>
          </cell>
          <cell r="E551" t="str">
            <v>R/M - Tools &amp; Equipment;</v>
          </cell>
          <cell r="G551" t="str">
            <v xml:space="preserve">                         -  </v>
          </cell>
          <cell r="I551">
            <v>0</v>
          </cell>
        </row>
        <row r="552">
          <cell r="B552" t="str">
            <v>6808</v>
          </cell>
          <cell r="D552" t="str">
            <v>0503/6808/0000</v>
          </cell>
          <cell r="E552" t="str">
            <v>R/M - Vehicles &amp; Equipment;</v>
          </cell>
          <cell r="G552" t="str">
            <v xml:space="preserve">                         -  </v>
          </cell>
          <cell r="I552">
            <v>0</v>
          </cell>
        </row>
        <row r="553">
          <cell r="B553" t="str">
            <v>6813</v>
          </cell>
          <cell r="D553" t="str">
            <v>0503/6813/0000</v>
          </cell>
          <cell r="E553" t="str">
            <v>R/M - General ;</v>
          </cell>
          <cell r="G553">
            <v>1320</v>
          </cell>
          <cell r="I553">
            <v>0</v>
          </cell>
        </row>
        <row r="554">
          <cell r="B554" t="str">
            <v>7501</v>
          </cell>
          <cell r="D554" t="str">
            <v>0503/7501/0000</v>
          </cell>
          <cell r="E554" t="str">
            <v>Contr - Leave Reserve;</v>
          </cell>
          <cell r="G554">
            <v>110</v>
          </cell>
          <cell r="I554">
            <v>0</v>
          </cell>
        </row>
        <row r="555">
          <cell r="B555" t="str">
            <v>7502</v>
          </cell>
          <cell r="D555" t="str">
            <v>0503/7502/0000</v>
          </cell>
          <cell r="E555" t="str">
            <v>Contr Fund - Pro-rata Bonus</v>
          </cell>
          <cell r="G555">
            <v>2810</v>
          </cell>
          <cell r="I555">
            <v>0</v>
          </cell>
        </row>
        <row r="556">
          <cell r="B556" t="str">
            <v>8101</v>
          </cell>
          <cell r="D556" t="str">
            <v>0503/8101/0000</v>
          </cell>
          <cell r="E556" t="str">
            <v>Rent - Hall;</v>
          </cell>
          <cell r="G556">
            <v>-25036.66</v>
          </cell>
          <cell r="I556">
            <v>-26000</v>
          </cell>
        </row>
        <row r="557">
          <cell r="B557" t="str">
            <v>8107</v>
          </cell>
          <cell r="D557" t="str">
            <v>0503/8107/0000</v>
          </cell>
          <cell r="E557" t="str">
            <v>Rent - Crockery;</v>
          </cell>
          <cell r="G557" t="str">
            <v xml:space="preserve">                         -  </v>
          </cell>
          <cell r="I557">
            <v>0</v>
          </cell>
        </row>
        <row r="558">
          <cell r="B558" t="str">
            <v>8401</v>
          </cell>
          <cell r="D558" t="str">
            <v>0503/8401/0000</v>
          </cell>
          <cell r="E558" t="str">
            <v>NT Grant - Equitable Share;</v>
          </cell>
          <cell r="G558">
            <v>-139699.97</v>
          </cell>
          <cell r="I558">
            <v>-294060.36782618792</v>
          </cell>
        </row>
        <row r="559">
          <cell r="E559" t="str">
            <v>Main account subtotal</v>
          </cell>
          <cell r="G559">
            <v>88778.410000000033</v>
          </cell>
          <cell r="I559">
            <v>366337.59521381214</v>
          </cell>
        </row>
        <row r="560">
          <cell r="D560">
            <v>503</v>
          </cell>
          <cell r="E560" t="str">
            <v>Main account total</v>
          </cell>
        </row>
        <row r="561">
          <cell r="D561" t="str">
            <v>---------------</v>
          </cell>
          <cell r="E561" t="str">
            <v>--------------------------------</v>
          </cell>
          <cell r="G561" t="str">
            <v xml:space="preserve"> ------------ </v>
          </cell>
        </row>
        <row r="562">
          <cell r="D562">
            <v>504</v>
          </cell>
          <cell r="E562" t="str">
            <v>CEMETERIES &amp; CREMATORIUMS - Community Services</v>
          </cell>
        </row>
        <row r="563">
          <cell r="B563" t="str">
            <v>1008</v>
          </cell>
          <cell r="D563" t="str">
            <v>0504/1008/0000</v>
          </cell>
          <cell r="E563" t="str">
            <v>Temporary Workers;</v>
          </cell>
          <cell r="G563" t="str">
            <v xml:space="preserve">                         -  </v>
          </cell>
          <cell r="I563">
            <v>0</v>
          </cell>
        </row>
        <row r="564">
          <cell r="B564" t="str">
            <v>6521</v>
          </cell>
          <cell r="D564" t="str">
            <v>0504/6521/0000</v>
          </cell>
          <cell r="E564" t="str">
            <v>Pauper Burials;</v>
          </cell>
          <cell r="G564" t="str">
            <v xml:space="preserve">                         -  </v>
          </cell>
          <cell r="I564">
            <v>0</v>
          </cell>
        </row>
        <row r="565">
          <cell r="B565" t="str">
            <v>6801</v>
          </cell>
          <cell r="D565" t="str">
            <v>0504/6801/0000</v>
          </cell>
          <cell r="E565" t="str">
            <v>R/M - Buildings;</v>
          </cell>
          <cell r="G565" t="str">
            <v xml:space="preserve">                         -  </v>
          </cell>
          <cell r="I565">
            <v>0</v>
          </cell>
        </row>
        <row r="566">
          <cell r="B566" t="str">
            <v>6804</v>
          </cell>
          <cell r="D566" t="str">
            <v>0504/6804/0000</v>
          </cell>
          <cell r="E566" t="str">
            <v>R/M - Fencing;</v>
          </cell>
          <cell r="G566">
            <v>24000</v>
          </cell>
          <cell r="I566">
            <v>0</v>
          </cell>
        </row>
        <row r="567">
          <cell r="B567" t="str">
            <v>6818</v>
          </cell>
          <cell r="D567" t="str">
            <v>0504/6818/0000</v>
          </cell>
          <cell r="E567" t="str">
            <v>R/M - Grounds/Gardens;</v>
          </cell>
          <cell r="G567" t="str">
            <v xml:space="preserve">                         -  </v>
          </cell>
          <cell r="I567">
            <v>0</v>
          </cell>
        </row>
        <row r="568">
          <cell r="B568" t="str">
            <v>8401</v>
          </cell>
          <cell r="D568" t="str">
            <v>0504/8401/0000</v>
          </cell>
          <cell r="E568" t="str">
            <v>NT Grant - Equitable Share;</v>
          </cell>
          <cell r="G568">
            <v>-11176</v>
          </cell>
          <cell r="I568">
            <v>0</v>
          </cell>
        </row>
        <row r="569">
          <cell r="B569" t="str">
            <v>8506</v>
          </cell>
          <cell r="D569" t="str">
            <v>0504/8506/0000</v>
          </cell>
          <cell r="E569" t="str">
            <v>Cemetery Fees;</v>
          </cell>
          <cell r="G569">
            <v>-53626.98</v>
          </cell>
          <cell r="I569">
            <v>-55000</v>
          </cell>
        </row>
        <row r="570">
          <cell r="E570" t="str">
            <v>Main account subtotal</v>
          </cell>
          <cell r="G570">
            <v>-40802.980000000003</v>
          </cell>
          <cell r="I570">
            <v>-55000</v>
          </cell>
        </row>
        <row r="571">
          <cell r="D571">
            <v>504</v>
          </cell>
          <cell r="E571" t="str">
            <v>Main account total</v>
          </cell>
        </row>
        <row r="572">
          <cell r="D572" t="str">
            <v>---------------</v>
          </cell>
          <cell r="E572" t="str">
            <v>--------------------------------</v>
          </cell>
          <cell r="G572" t="str">
            <v xml:space="preserve"> ------------ </v>
          </cell>
        </row>
        <row r="573">
          <cell r="D573">
            <v>507</v>
          </cell>
          <cell r="E573" t="str">
            <v>OTHER COMMUNITY SERVICES - Community Services</v>
          </cell>
        </row>
        <row r="574">
          <cell r="B574" t="str">
            <v>1000</v>
          </cell>
          <cell r="D574" t="str">
            <v>0507/1000/0010</v>
          </cell>
          <cell r="E574" t="str">
            <v>Salaries;Manager Comm Servic</v>
          </cell>
          <cell r="G574" t="str">
            <v xml:space="preserve">                         -  </v>
          </cell>
          <cell r="I574">
            <v>0</v>
          </cell>
        </row>
        <row r="575">
          <cell r="B575" t="str">
            <v>1000</v>
          </cell>
          <cell r="D575" t="str">
            <v>0507/1000/0011</v>
          </cell>
          <cell r="E575" t="str">
            <v>Salaries;Community Services</v>
          </cell>
          <cell r="G575">
            <v>2790605.7</v>
          </cell>
          <cell r="I575">
            <v>2974785.6762000006</v>
          </cell>
        </row>
        <row r="576">
          <cell r="B576" t="str">
            <v>1000</v>
          </cell>
          <cell r="D576" t="str">
            <v>0507/1000/0012</v>
          </cell>
          <cell r="E576" t="str">
            <v>Salaries;Cattle Farming</v>
          </cell>
          <cell r="G576" t="str">
            <v xml:space="preserve">                         -  </v>
          </cell>
          <cell r="I576">
            <v>0</v>
          </cell>
        </row>
        <row r="577">
          <cell r="B577" t="str">
            <v>1001</v>
          </cell>
          <cell r="D577" t="str">
            <v>0507/1001/0010</v>
          </cell>
          <cell r="E577" t="str">
            <v>Performance Bonus;Manager Co</v>
          </cell>
          <cell r="G577">
            <v>95480</v>
          </cell>
          <cell r="I577">
            <v>101781.68000000001</v>
          </cell>
        </row>
        <row r="578">
          <cell r="B578" t="str">
            <v>1002</v>
          </cell>
          <cell r="D578" t="str">
            <v>0507/1002/0010</v>
          </cell>
          <cell r="E578" t="str">
            <v>Annual Bonus;Manager Comm Se</v>
          </cell>
          <cell r="G578" t="str">
            <v xml:space="preserve">                         -  </v>
          </cell>
          <cell r="I578">
            <v>0</v>
          </cell>
        </row>
        <row r="579">
          <cell r="B579" t="str">
            <v>1002</v>
          </cell>
          <cell r="D579" t="str">
            <v>0507/1002/0011</v>
          </cell>
          <cell r="E579" t="str">
            <v>Annual Bonus;Community Servi</v>
          </cell>
          <cell r="G579">
            <v>207164.59</v>
          </cell>
          <cell r="I579">
            <v>220837.45294000002</v>
          </cell>
        </row>
        <row r="580">
          <cell r="B580" t="str">
            <v>1002</v>
          </cell>
          <cell r="D580" t="str">
            <v>0507/1002/0012</v>
          </cell>
          <cell r="E580" t="str">
            <v>Annual Bonus;Cattle Farming</v>
          </cell>
          <cell r="G580" t="str">
            <v xml:space="preserve">                         -  </v>
          </cell>
          <cell r="I580">
            <v>0</v>
          </cell>
        </row>
        <row r="581">
          <cell r="B581" t="str">
            <v>1003</v>
          </cell>
          <cell r="D581" t="str">
            <v>0507/1003/0010</v>
          </cell>
          <cell r="E581" t="str">
            <v>Allowance - Telephone;Manage</v>
          </cell>
          <cell r="G581" t="str">
            <v xml:space="preserve">                         -  </v>
          </cell>
          <cell r="I581">
            <v>0</v>
          </cell>
        </row>
        <row r="582">
          <cell r="B582" t="str">
            <v>1003</v>
          </cell>
          <cell r="D582" t="str">
            <v>0507/1003/0011</v>
          </cell>
          <cell r="E582" t="str">
            <v>Allowance - Telephone;Commun</v>
          </cell>
          <cell r="G582">
            <v>12120</v>
          </cell>
          <cell r="I582">
            <v>12919.92</v>
          </cell>
        </row>
        <row r="583">
          <cell r="B583" t="str">
            <v>1003</v>
          </cell>
          <cell r="D583" t="str">
            <v>0507/1003/0012</v>
          </cell>
          <cell r="E583" t="str">
            <v>Allowance - Telephone;Cattle</v>
          </cell>
          <cell r="G583" t="str">
            <v xml:space="preserve">                         -  </v>
          </cell>
          <cell r="I583">
            <v>0</v>
          </cell>
        </row>
        <row r="584">
          <cell r="B584" t="str">
            <v>1004</v>
          </cell>
          <cell r="D584" t="str">
            <v>0507/1004/0011</v>
          </cell>
          <cell r="E584" t="str">
            <v>Allowance Standby;Community</v>
          </cell>
          <cell r="G584" t="str">
            <v xml:space="preserve">                         -  </v>
          </cell>
          <cell r="I584">
            <v>0</v>
          </cell>
        </row>
        <row r="585">
          <cell r="B585" t="str">
            <v>1005</v>
          </cell>
          <cell r="D585" t="str">
            <v>0507/1005/0010</v>
          </cell>
          <cell r="E585" t="str">
            <v>Housing Subsidy ;Manager Com</v>
          </cell>
          <cell r="G585" t="str">
            <v xml:space="preserve">                         -  </v>
          </cell>
          <cell r="I585">
            <v>0</v>
          </cell>
        </row>
        <row r="586">
          <cell r="B586" t="str">
            <v>1006</v>
          </cell>
          <cell r="D586" t="str">
            <v>0507/1006/0011</v>
          </cell>
          <cell r="E586" t="str">
            <v>Overtime;Community Services</v>
          </cell>
          <cell r="G586">
            <v>61005.09</v>
          </cell>
          <cell r="I586">
            <v>545400</v>
          </cell>
        </row>
        <row r="587">
          <cell r="B587" t="str">
            <v>1006</v>
          </cell>
          <cell r="D587" t="str">
            <v>0507/1006/0012</v>
          </cell>
          <cell r="E587" t="str">
            <v>Overtime;Cattle Farming</v>
          </cell>
          <cell r="G587" t="str">
            <v xml:space="preserve">                         -  </v>
          </cell>
          <cell r="I587">
            <v>18180</v>
          </cell>
        </row>
        <row r="588">
          <cell r="B588" t="str">
            <v>1007</v>
          </cell>
          <cell r="D588" t="str">
            <v>0507/1007/0010</v>
          </cell>
          <cell r="E588" t="str">
            <v>Allowance - Other;Manager Co</v>
          </cell>
          <cell r="G588" t="str">
            <v xml:space="preserve">                         -  </v>
          </cell>
          <cell r="I588">
            <v>0</v>
          </cell>
        </row>
        <row r="589">
          <cell r="B589" t="str">
            <v>1007</v>
          </cell>
          <cell r="D589" t="str">
            <v>0507/1007/0011</v>
          </cell>
          <cell r="E589" t="str">
            <v>Allowance - Other;Community</v>
          </cell>
          <cell r="G589" t="str">
            <v xml:space="preserve">                         -  </v>
          </cell>
          <cell r="I589">
            <v>0</v>
          </cell>
        </row>
        <row r="590">
          <cell r="B590" t="str">
            <v>1007</v>
          </cell>
          <cell r="D590" t="str">
            <v>0507/1007/0012</v>
          </cell>
          <cell r="E590" t="str">
            <v>Allowance - Other;Cattle Far</v>
          </cell>
          <cell r="G590" t="str">
            <v xml:space="preserve">                         -  </v>
          </cell>
          <cell r="I590">
            <v>0</v>
          </cell>
        </row>
        <row r="591">
          <cell r="B591" t="str">
            <v>1008</v>
          </cell>
          <cell r="D591" t="str">
            <v>0507/1008/0011</v>
          </cell>
          <cell r="E591" t="str">
            <v>Temporary Workers;Community</v>
          </cell>
          <cell r="G591">
            <v>95001.91</v>
          </cell>
          <cell r="I591">
            <v>101272.03606000001</v>
          </cell>
        </row>
        <row r="592">
          <cell r="B592" t="str">
            <v>1009</v>
          </cell>
          <cell r="D592" t="str">
            <v>0507/1009/0010</v>
          </cell>
          <cell r="E592" t="str">
            <v>Allowance - Vehicle;Manager</v>
          </cell>
          <cell r="G592" t="str">
            <v xml:space="preserve">                         -  </v>
          </cell>
          <cell r="I592">
            <v>0</v>
          </cell>
        </row>
        <row r="593">
          <cell r="B593" t="str">
            <v>1009</v>
          </cell>
          <cell r="D593" t="str">
            <v>0507/1009/0011</v>
          </cell>
          <cell r="E593" t="str">
            <v>Allowance - Vehicle;Communit</v>
          </cell>
          <cell r="G593">
            <v>263610</v>
          </cell>
          <cell r="I593">
            <v>281008.26</v>
          </cell>
        </row>
        <row r="594">
          <cell r="B594" t="str">
            <v>1010</v>
          </cell>
          <cell r="D594" t="str">
            <v>0507/1010/0010</v>
          </cell>
          <cell r="E594" t="str">
            <v>Industrial Council Levy;Mana</v>
          </cell>
          <cell r="G594" t="str">
            <v xml:space="preserve">                         -  </v>
          </cell>
          <cell r="I594">
            <v>0</v>
          </cell>
        </row>
        <row r="595">
          <cell r="B595" t="str">
            <v>1010</v>
          </cell>
          <cell r="D595" t="str">
            <v>0507/1010/0011</v>
          </cell>
          <cell r="E595" t="str">
            <v>Industrial Council Levy;Comm</v>
          </cell>
          <cell r="G595">
            <v>1949.7</v>
          </cell>
          <cell r="I595">
            <v>2078.3802000000001</v>
          </cell>
        </row>
        <row r="596">
          <cell r="B596" t="str">
            <v>1010</v>
          </cell>
          <cell r="D596" t="str">
            <v>0507/1010/0012</v>
          </cell>
          <cell r="E596" t="str">
            <v>Industrial Council Levy;Catt</v>
          </cell>
          <cell r="G596" t="str">
            <v xml:space="preserve">                         -  </v>
          </cell>
          <cell r="I596">
            <v>0</v>
          </cell>
        </row>
        <row r="597">
          <cell r="B597" t="str">
            <v>1011</v>
          </cell>
          <cell r="D597" t="str">
            <v>0507/1011/0010</v>
          </cell>
          <cell r="E597" t="str">
            <v>Skills Development Levy;Mana</v>
          </cell>
          <cell r="G597" t="str">
            <v xml:space="preserve">                         -  </v>
          </cell>
          <cell r="I597">
            <v>0</v>
          </cell>
        </row>
        <row r="598">
          <cell r="B598" t="str">
            <v>1011</v>
          </cell>
          <cell r="D598" t="str">
            <v>0507/1011/0011</v>
          </cell>
          <cell r="E598" t="str">
            <v>Skills Development Levy;Comm</v>
          </cell>
          <cell r="G598">
            <v>34233.360000000001</v>
          </cell>
          <cell r="I598">
            <v>36492.761760000001</v>
          </cell>
        </row>
        <row r="599">
          <cell r="B599" t="str">
            <v>1012</v>
          </cell>
          <cell r="D599" t="str">
            <v>0507/1012/0010</v>
          </cell>
          <cell r="E599" t="str">
            <v>Compensation Commissioner;Ma</v>
          </cell>
          <cell r="G599" t="str">
            <v xml:space="preserve">                         -  </v>
          </cell>
          <cell r="I599">
            <v>0</v>
          </cell>
        </row>
        <row r="600">
          <cell r="B600" t="str">
            <v>1012</v>
          </cell>
          <cell r="D600" t="str">
            <v>0507/1012/0011</v>
          </cell>
          <cell r="E600" t="str">
            <v>Compensation Commissioner;Co</v>
          </cell>
          <cell r="G600" t="str">
            <v xml:space="preserve">                         -  </v>
          </cell>
          <cell r="I600">
            <v>0</v>
          </cell>
        </row>
        <row r="601">
          <cell r="B601" t="str">
            <v>1050</v>
          </cell>
          <cell r="D601" t="str">
            <v>0507/1050/0010</v>
          </cell>
          <cell r="E601" t="str">
            <v>Medical Aid Fund;Manager Com</v>
          </cell>
          <cell r="G601" t="str">
            <v xml:space="preserve">                         -  </v>
          </cell>
          <cell r="I601">
            <v>0</v>
          </cell>
        </row>
        <row r="602">
          <cell r="B602" t="str">
            <v>1050</v>
          </cell>
          <cell r="D602" t="str">
            <v>0507/1050/0011</v>
          </cell>
          <cell r="E602" t="str">
            <v>Medical Aid Fund;Community S</v>
          </cell>
          <cell r="G602">
            <v>248427.28</v>
          </cell>
          <cell r="I602">
            <v>264823.48048000003</v>
          </cell>
        </row>
        <row r="603">
          <cell r="B603" t="str">
            <v>1050</v>
          </cell>
          <cell r="D603" t="str">
            <v>0507/1050/0012</v>
          </cell>
          <cell r="E603" t="str">
            <v>Medical Aid Fund;Cattle Farm</v>
          </cell>
          <cell r="G603" t="str">
            <v xml:space="preserve">                         -  </v>
          </cell>
          <cell r="I603">
            <v>0</v>
          </cell>
        </row>
        <row r="604">
          <cell r="B604" t="str">
            <v>1051</v>
          </cell>
          <cell r="D604" t="str">
            <v>0507/1051/0010</v>
          </cell>
          <cell r="E604" t="str">
            <v>Pension Fund ;Manager Comm S</v>
          </cell>
          <cell r="G604" t="str">
            <v xml:space="preserve">                         -  </v>
          </cell>
          <cell r="I604">
            <v>0</v>
          </cell>
        </row>
        <row r="605">
          <cell r="B605" t="str">
            <v>1051</v>
          </cell>
          <cell r="D605" t="str">
            <v>0507/1051/0011</v>
          </cell>
          <cell r="E605" t="str">
            <v>Pension Fund ;Community Serv</v>
          </cell>
          <cell r="G605">
            <v>538140.07999999996</v>
          </cell>
          <cell r="I605">
            <v>573657.32527999999</v>
          </cell>
        </row>
        <row r="606">
          <cell r="B606" t="str">
            <v>1051</v>
          </cell>
          <cell r="D606" t="str">
            <v>0507/1051/0012</v>
          </cell>
          <cell r="E606" t="str">
            <v>Pension Fund ;Cattle Farming</v>
          </cell>
          <cell r="G606" t="str">
            <v xml:space="preserve">                         -  </v>
          </cell>
          <cell r="I606">
            <v>0</v>
          </cell>
        </row>
        <row r="607">
          <cell r="B607" t="str">
            <v>1052</v>
          </cell>
          <cell r="D607" t="str">
            <v>0507/1052/0010</v>
          </cell>
          <cell r="E607" t="str">
            <v>UIF;Manager Comm Services</v>
          </cell>
          <cell r="G607" t="str">
            <v xml:space="preserve">                         -  </v>
          </cell>
          <cell r="I607">
            <v>0</v>
          </cell>
        </row>
        <row r="608">
          <cell r="B608" t="str">
            <v>1052</v>
          </cell>
          <cell r="D608" t="str">
            <v>0507/1052/0011</v>
          </cell>
          <cell r="E608" t="str">
            <v>UIF;Community Services</v>
          </cell>
          <cell r="G608">
            <v>28167.14</v>
          </cell>
          <cell r="I608">
            <v>30026.17124</v>
          </cell>
        </row>
        <row r="609">
          <cell r="B609" t="str">
            <v>1052</v>
          </cell>
          <cell r="D609" t="str">
            <v>0507/1052/0012</v>
          </cell>
          <cell r="E609" t="str">
            <v>UIF;Cattle Farming</v>
          </cell>
          <cell r="G609" t="str">
            <v xml:space="preserve">                         -  </v>
          </cell>
          <cell r="I609">
            <v>0</v>
          </cell>
        </row>
        <row r="610">
          <cell r="B610" t="str">
            <v>6514</v>
          </cell>
          <cell r="D610" t="str">
            <v>0507/6514/0010</v>
          </cell>
          <cell r="E610" t="str">
            <v>Printing &amp; Stationary;Manage</v>
          </cell>
          <cell r="G610" t="str">
            <v xml:space="preserve">                         -  </v>
          </cell>
        </row>
        <row r="611">
          <cell r="B611" t="str">
            <v>6514</v>
          </cell>
          <cell r="D611" t="str">
            <v>0507/6514/0011</v>
          </cell>
          <cell r="E611" t="str">
            <v>Printing &amp; Stationary;Commun</v>
          </cell>
          <cell r="G611" t="str">
            <v xml:space="preserve">                         -  </v>
          </cell>
          <cell r="I611">
            <v>55449</v>
          </cell>
        </row>
        <row r="612">
          <cell r="B612" t="str">
            <v>6522</v>
          </cell>
          <cell r="D612" t="str">
            <v>0507/6522/0010</v>
          </cell>
          <cell r="E612" t="str">
            <v>Publications;Manager Comm Se</v>
          </cell>
          <cell r="G612" t="str">
            <v xml:space="preserve">                         -  </v>
          </cell>
          <cell r="I612">
            <v>0</v>
          </cell>
        </row>
        <row r="613">
          <cell r="B613" t="str">
            <v>6522</v>
          </cell>
          <cell r="D613" t="str">
            <v>0507/6522/0011</v>
          </cell>
          <cell r="E613" t="str">
            <v>Publications;Community Servi</v>
          </cell>
          <cell r="G613" t="str">
            <v xml:space="preserve">                         -  </v>
          </cell>
          <cell r="I613">
            <v>0</v>
          </cell>
        </row>
        <row r="614">
          <cell r="B614" t="str">
            <v>6525</v>
          </cell>
          <cell r="D614" t="str">
            <v>0507/6525/0011</v>
          </cell>
          <cell r="E614" t="str">
            <v>Postage;Community Services</v>
          </cell>
          <cell r="G614" t="str">
            <v xml:space="preserve">                         -  </v>
          </cell>
          <cell r="I614">
            <v>0</v>
          </cell>
        </row>
        <row r="615">
          <cell r="B615" t="str">
            <v>6534</v>
          </cell>
          <cell r="D615" t="str">
            <v>0507/6534/0010</v>
          </cell>
          <cell r="E615" t="str">
            <v>Membership Fees;Manager Comm</v>
          </cell>
          <cell r="G615" t="str">
            <v xml:space="preserve">                         -  </v>
          </cell>
          <cell r="I615">
            <v>0</v>
          </cell>
        </row>
        <row r="616">
          <cell r="B616" t="str">
            <v>6535</v>
          </cell>
          <cell r="D616" t="str">
            <v>0507/6535/0011</v>
          </cell>
          <cell r="E616" t="str">
            <v>Inventory (tools,equip,etc.)</v>
          </cell>
          <cell r="G616">
            <v>16062.45</v>
          </cell>
          <cell r="I616">
            <v>13635</v>
          </cell>
        </row>
        <row r="617">
          <cell r="B617" t="str">
            <v>6538</v>
          </cell>
          <cell r="D617" t="str">
            <v>0507/6538/0010</v>
          </cell>
          <cell r="E617" t="str">
            <v>Entertainment;Manager Comm S</v>
          </cell>
          <cell r="G617" t="str">
            <v xml:space="preserve">                         -  </v>
          </cell>
          <cell r="I617">
            <v>0</v>
          </cell>
        </row>
        <row r="618">
          <cell r="B618" t="str">
            <v>6539</v>
          </cell>
          <cell r="D618" t="str">
            <v>0507/6539/0011</v>
          </cell>
          <cell r="E618" t="str">
            <v>Training;Community Services</v>
          </cell>
          <cell r="G618" t="str">
            <v xml:space="preserve">                         -  </v>
          </cell>
          <cell r="I618">
            <v>0</v>
          </cell>
        </row>
        <row r="619">
          <cell r="B619" t="str">
            <v>6541</v>
          </cell>
          <cell r="D619" t="str">
            <v>0507/6541/0010</v>
          </cell>
          <cell r="E619" t="str">
            <v>Subsistence &amp; Traveling;Mana</v>
          </cell>
          <cell r="G619">
            <v>5469.12</v>
          </cell>
          <cell r="I619">
            <v>5830.0819200000005</v>
          </cell>
        </row>
        <row r="620">
          <cell r="B620" t="str">
            <v>6541</v>
          </cell>
          <cell r="D620" t="str">
            <v>0507/6541/0011</v>
          </cell>
          <cell r="E620" t="str">
            <v>Subsistence &amp; Traveling;Comm</v>
          </cell>
          <cell r="G620">
            <v>90000</v>
          </cell>
          <cell r="I620">
            <v>75000</v>
          </cell>
        </row>
        <row r="621">
          <cell r="B621" t="str">
            <v>6544</v>
          </cell>
          <cell r="D621" t="str">
            <v>0507/6544/0011</v>
          </cell>
          <cell r="E621" t="str">
            <v>Telephone Charges;Community</v>
          </cell>
          <cell r="G621">
            <v>120000</v>
          </cell>
          <cell r="I621">
            <v>42904.800000000003</v>
          </cell>
        </row>
        <row r="622">
          <cell r="B622" t="str">
            <v>6552</v>
          </cell>
          <cell r="D622" t="str">
            <v>0507/6552/0012</v>
          </cell>
          <cell r="E622" t="str">
            <v>Fuel &amp; Oil</v>
          </cell>
          <cell r="G622">
            <v>0</v>
          </cell>
          <cell r="I622">
            <v>5454</v>
          </cell>
        </row>
        <row r="623">
          <cell r="B623" t="str">
            <v>6553</v>
          </cell>
          <cell r="D623" t="str">
            <v>0507/6553/0012</v>
          </cell>
          <cell r="E623" t="str">
            <v>Cattle Feed;Cattle Farming</v>
          </cell>
          <cell r="G623">
            <v>47655.199999999997</v>
          </cell>
          <cell r="I623">
            <v>90900</v>
          </cell>
        </row>
        <row r="624">
          <cell r="B624" t="str">
            <v>6554</v>
          </cell>
          <cell r="D624" t="str">
            <v>0507/6554/0011</v>
          </cell>
          <cell r="E624" t="str">
            <v>Consumables;Community Servic</v>
          </cell>
          <cell r="G624">
            <v>61293.919999999998</v>
          </cell>
          <cell r="I624">
            <v>72720</v>
          </cell>
        </row>
        <row r="625">
          <cell r="B625" t="str">
            <v>6560</v>
          </cell>
          <cell r="D625" t="str">
            <v>0507/6560/0011</v>
          </cell>
          <cell r="E625" t="str">
            <v>CCA - Tools &amp; Equipment;Comm</v>
          </cell>
          <cell r="G625" t="str">
            <v xml:space="preserve">                         -  </v>
          </cell>
          <cell r="I625">
            <v>18180</v>
          </cell>
        </row>
        <row r="626">
          <cell r="B626" t="str">
            <v>6561</v>
          </cell>
          <cell r="D626" t="str">
            <v>0507/6561/0011</v>
          </cell>
          <cell r="E626" t="str">
            <v>CCA - Vehicles, Plant &amp; Equi</v>
          </cell>
          <cell r="G626">
            <v>0</v>
          </cell>
          <cell r="I626">
            <v>1590750</v>
          </cell>
        </row>
        <row r="627">
          <cell r="B627" t="str">
            <v>6562</v>
          </cell>
          <cell r="D627" t="str">
            <v>0507/6562/0011</v>
          </cell>
          <cell r="E627" t="str">
            <v>CCA - Furniture &amp; Office Equ</v>
          </cell>
          <cell r="G627" t="str">
            <v xml:space="preserve">                         -  </v>
          </cell>
          <cell r="I627">
            <v>211797</v>
          </cell>
        </row>
        <row r="628">
          <cell r="B628" t="str">
            <v>6800</v>
          </cell>
          <cell r="D628" t="str">
            <v>0507/6800/0011</v>
          </cell>
          <cell r="E628" t="str">
            <v>R/M - Caravan Park;Community</v>
          </cell>
          <cell r="G628" t="str">
            <v xml:space="preserve">                         -  </v>
          </cell>
          <cell r="I628">
            <v>0</v>
          </cell>
        </row>
        <row r="629">
          <cell r="B629" t="str">
            <v>6803</v>
          </cell>
          <cell r="D629" t="str">
            <v>0507/6803/0011</v>
          </cell>
          <cell r="E629" t="str">
            <v>R/M - Furniture &amp; Equipment;</v>
          </cell>
          <cell r="G629">
            <v>1440</v>
          </cell>
          <cell r="I629">
            <v>0</v>
          </cell>
        </row>
        <row r="630">
          <cell r="B630" t="str">
            <v>6804</v>
          </cell>
          <cell r="D630" t="str">
            <v>0507/6804/0012</v>
          </cell>
          <cell r="E630" t="str">
            <v>R/M - Fencing;Cattle Farming</v>
          </cell>
          <cell r="G630">
            <v>100000</v>
          </cell>
          <cell r="I630">
            <v>0</v>
          </cell>
        </row>
        <row r="631">
          <cell r="B631" t="str">
            <v>7501</v>
          </cell>
          <cell r="D631" t="str">
            <v>0507/7501/0011</v>
          </cell>
          <cell r="E631" t="str">
            <v>Contr - Leave Reserve;Commun</v>
          </cell>
          <cell r="G631">
            <v>110</v>
          </cell>
          <cell r="I631">
            <v>0</v>
          </cell>
        </row>
        <row r="632">
          <cell r="B632" t="str">
            <v>7502</v>
          </cell>
          <cell r="D632" t="str">
            <v>0507/7502/0011</v>
          </cell>
          <cell r="E632" t="str">
            <v>Contr Fund - Pro-rata Bonus</v>
          </cell>
          <cell r="G632">
            <v>34250</v>
          </cell>
          <cell r="I632">
            <v>36000</v>
          </cell>
        </row>
        <row r="633">
          <cell r="B633" t="str">
            <v>8401</v>
          </cell>
          <cell r="D633" t="str">
            <v>0507/8401/0010</v>
          </cell>
          <cell r="E633" t="str">
            <v>NT Grant - Equitable Share;M</v>
          </cell>
          <cell r="G633">
            <v>-2682239.5</v>
          </cell>
          <cell r="I633">
            <v>-3162479.137153964</v>
          </cell>
        </row>
        <row r="634">
          <cell r="B634" t="str">
            <v>8401</v>
          </cell>
          <cell r="D634" t="str">
            <v>0507/8401/0011</v>
          </cell>
          <cell r="E634" t="str">
            <v>NT Grant - Equitable Share;C</v>
          </cell>
          <cell r="G634" t="str">
            <v xml:space="preserve">                         -  </v>
          </cell>
          <cell r="I634">
            <v>0</v>
          </cell>
        </row>
        <row r="635">
          <cell r="B635" t="str">
            <v>8405</v>
          </cell>
          <cell r="D635" t="str">
            <v>0507/8405/0010</v>
          </cell>
          <cell r="E635" t="str">
            <v>Prov Gov - Man Remuneration;</v>
          </cell>
          <cell r="G635">
            <v>-742370</v>
          </cell>
          <cell r="I635">
            <v>-555000</v>
          </cell>
        </row>
        <row r="636">
          <cell r="B636" t="str">
            <v>8514</v>
          </cell>
          <cell r="D636" t="str">
            <v>0507/8514/0012</v>
          </cell>
          <cell r="E636" t="str">
            <v>Sale of cattle;Cattle Farmin</v>
          </cell>
          <cell r="G636">
            <v>-100000</v>
          </cell>
          <cell r="I636">
            <v>-50000</v>
          </cell>
        </row>
        <row r="637">
          <cell r="E637" t="str">
            <v>Main account subtotal</v>
          </cell>
          <cell r="G637">
            <v>1327576.04</v>
          </cell>
          <cell r="I637">
            <v>3614403.8889260367</v>
          </cell>
        </row>
        <row r="638">
          <cell r="D638">
            <v>507</v>
          </cell>
          <cell r="E638" t="str">
            <v>Main account total</v>
          </cell>
        </row>
        <row r="639">
          <cell r="D639" t="str">
            <v>---------------</v>
          </cell>
          <cell r="E639" t="str">
            <v>--------------------------------</v>
          </cell>
          <cell r="G639" t="str">
            <v xml:space="preserve"> ------------ </v>
          </cell>
        </row>
        <row r="640">
          <cell r="D640">
            <v>601</v>
          </cell>
          <cell r="E640" t="str">
            <v>HOUSING - Community Services</v>
          </cell>
        </row>
        <row r="641">
          <cell r="B641" t="str">
            <v>1000</v>
          </cell>
          <cell r="D641" t="str">
            <v>0601/1000/0000</v>
          </cell>
          <cell r="E641" t="str">
            <v>Salaries;</v>
          </cell>
          <cell r="G641">
            <v>347515.75</v>
          </cell>
          <cell r="I641">
            <v>370451.78950000001</v>
          </cell>
        </row>
        <row r="642">
          <cell r="B642" t="str">
            <v>1002</v>
          </cell>
          <cell r="D642" t="str">
            <v>0601/1002/0000</v>
          </cell>
          <cell r="E642" t="str">
            <v>Annual Bonus;</v>
          </cell>
          <cell r="G642">
            <v>55477.279999999999</v>
          </cell>
          <cell r="I642">
            <v>59138.780480000001</v>
          </cell>
        </row>
        <row r="643">
          <cell r="B643" t="str">
            <v>1006</v>
          </cell>
          <cell r="D643" t="str">
            <v>0601/1006/0000</v>
          </cell>
          <cell r="E643" t="str">
            <v>Overtime;</v>
          </cell>
          <cell r="G643">
            <v>35000</v>
          </cell>
          <cell r="I643">
            <v>37310</v>
          </cell>
        </row>
        <row r="644">
          <cell r="B644" t="str">
            <v>1007</v>
          </cell>
          <cell r="D644" t="str">
            <v>0601/1007/0000</v>
          </cell>
          <cell r="E644" t="str">
            <v>Allowance - Other;</v>
          </cell>
          <cell r="G644" t="str">
            <v xml:space="preserve">                         -  </v>
          </cell>
          <cell r="I644">
            <v>0</v>
          </cell>
        </row>
        <row r="645">
          <cell r="B645" t="str">
            <v>1009</v>
          </cell>
          <cell r="D645" t="str">
            <v>0601/1009/0000</v>
          </cell>
          <cell r="E645" t="str">
            <v>Allowance - Vehicle;</v>
          </cell>
          <cell r="G645" t="str">
            <v xml:space="preserve">                         -  </v>
          </cell>
          <cell r="I645">
            <v>0</v>
          </cell>
        </row>
        <row r="646">
          <cell r="B646" t="str">
            <v>1010</v>
          </cell>
          <cell r="D646" t="str">
            <v>0601/1010/0000</v>
          </cell>
          <cell r="E646" t="str">
            <v>Industrial Council Levy;</v>
          </cell>
          <cell r="G646">
            <v>230.89</v>
          </cell>
          <cell r="I646">
            <v>246.12873999999999</v>
          </cell>
        </row>
        <row r="647">
          <cell r="B647" t="str">
            <v>1011</v>
          </cell>
          <cell r="D647" t="str">
            <v>0601/1011/0000</v>
          </cell>
          <cell r="E647" t="str">
            <v>Skills Development Levy;</v>
          </cell>
          <cell r="G647">
            <v>4542.09</v>
          </cell>
          <cell r="I647">
            <v>4841.8679400000001</v>
          </cell>
        </row>
        <row r="648">
          <cell r="B648" t="str">
            <v>1012</v>
          </cell>
          <cell r="D648" t="str">
            <v>0601/1012/0000</v>
          </cell>
          <cell r="E648" t="str">
            <v>Compensation Commissioner;</v>
          </cell>
          <cell r="G648" t="str">
            <v xml:space="preserve">                         -  </v>
          </cell>
          <cell r="I648">
            <v>0</v>
          </cell>
        </row>
        <row r="649">
          <cell r="B649" t="str">
            <v>1050</v>
          </cell>
          <cell r="D649" t="str">
            <v>0601/1050/0000</v>
          </cell>
          <cell r="E649" t="str">
            <v>Medical Aid Fund;</v>
          </cell>
          <cell r="G649">
            <v>15511.18</v>
          </cell>
          <cell r="I649">
            <v>16534.917880000001</v>
          </cell>
        </row>
        <row r="650">
          <cell r="B650" t="str">
            <v>1051</v>
          </cell>
          <cell r="D650" t="str">
            <v>0601/1051/0000</v>
          </cell>
          <cell r="E650" t="str">
            <v>Pension Fund ;</v>
          </cell>
          <cell r="G650">
            <v>62233.919999999998</v>
          </cell>
          <cell r="I650">
            <v>66341.358720000004</v>
          </cell>
        </row>
        <row r="651">
          <cell r="B651" t="str">
            <v>1052</v>
          </cell>
          <cell r="D651" t="str">
            <v>0601/1052/0000</v>
          </cell>
          <cell r="E651" t="str">
            <v>UIF;</v>
          </cell>
          <cell r="G651">
            <v>4204.6499999999996</v>
          </cell>
          <cell r="I651">
            <v>4482.1569</v>
          </cell>
        </row>
        <row r="652">
          <cell r="B652" t="str">
            <v>6514</v>
          </cell>
          <cell r="D652" t="str">
            <v>0601/6514/0000</v>
          </cell>
          <cell r="E652" t="str">
            <v>Printing &amp; Stationary;</v>
          </cell>
          <cell r="G652" t="str">
            <v xml:space="preserve">                         -  </v>
          </cell>
          <cell r="I652">
            <v>0</v>
          </cell>
        </row>
        <row r="653">
          <cell r="B653" t="str">
            <v>6525</v>
          </cell>
          <cell r="D653" t="str">
            <v>0601/6525/0000</v>
          </cell>
          <cell r="E653" t="str">
            <v>Postage;</v>
          </cell>
          <cell r="G653" t="str">
            <v xml:space="preserve">                         -  </v>
          </cell>
          <cell r="I653">
            <v>0</v>
          </cell>
        </row>
        <row r="654">
          <cell r="B654" t="str">
            <v>6535</v>
          </cell>
          <cell r="D654" t="str">
            <v>0601/6535/0000</v>
          </cell>
          <cell r="E654" t="str">
            <v>Inventory (tools,equip,etc.)</v>
          </cell>
          <cell r="G654">
            <v>10000</v>
          </cell>
          <cell r="I654">
            <v>0</v>
          </cell>
        </row>
        <row r="655">
          <cell r="B655" t="str">
            <v>6539</v>
          </cell>
          <cell r="D655" t="str">
            <v>0601/6539/0000</v>
          </cell>
          <cell r="E655" t="str">
            <v>Training;</v>
          </cell>
          <cell r="G655" t="str">
            <v xml:space="preserve">                         -  </v>
          </cell>
          <cell r="I655">
            <v>0</v>
          </cell>
        </row>
        <row r="656">
          <cell r="B656" t="str">
            <v>6541</v>
          </cell>
          <cell r="D656" t="str">
            <v>0601/6541/0000</v>
          </cell>
          <cell r="E656" t="str">
            <v>Subsistence &amp; Traveling;</v>
          </cell>
          <cell r="G656">
            <v>1568</v>
          </cell>
          <cell r="I656">
            <v>0</v>
          </cell>
        </row>
        <row r="657">
          <cell r="B657" t="str">
            <v>6544</v>
          </cell>
          <cell r="D657" t="str">
            <v>0601/6544/0000</v>
          </cell>
          <cell r="E657" t="str">
            <v>Telephone Charges;</v>
          </cell>
          <cell r="G657" t="str">
            <v xml:space="preserve">                         -  </v>
          </cell>
          <cell r="I657">
            <v>5000</v>
          </cell>
        </row>
        <row r="658">
          <cell r="B658" t="str">
            <v>6554</v>
          </cell>
          <cell r="D658" t="str">
            <v>0601/6554/0000</v>
          </cell>
          <cell r="E658" t="str">
            <v>Consumables;</v>
          </cell>
          <cell r="G658">
            <v>1706.67</v>
          </cell>
          <cell r="I658">
            <v>0</v>
          </cell>
        </row>
        <row r="659">
          <cell r="B659" t="str">
            <v>6803</v>
          </cell>
          <cell r="D659" t="str">
            <v>0601/6803/0000</v>
          </cell>
          <cell r="E659" t="str">
            <v>R/M - Furniture &amp; Equipment;</v>
          </cell>
          <cell r="G659" t="str">
            <v xml:space="preserve">                         -  </v>
          </cell>
          <cell r="I659">
            <v>0</v>
          </cell>
        </row>
        <row r="660">
          <cell r="B660" t="str">
            <v>7501</v>
          </cell>
          <cell r="D660" t="str">
            <v>0601/7501/0000</v>
          </cell>
          <cell r="E660" t="str">
            <v>Contr - Leave Reserve;</v>
          </cell>
          <cell r="G660">
            <v>110</v>
          </cell>
          <cell r="I660">
            <v>0</v>
          </cell>
        </row>
        <row r="661">
          <cell r="B661" t="str">
            <v>7502</v>
          </cell>
          <cell r="D661" t="str">
            <v>0601/7502/0000</v>
          </cell>
          <cell r="E661" t="str">
            <v>Contr Fund - Pro-rata Bonus</v>
          </cell>
          <cell r="G661">
            <v>1890</v>
          </cell>
          <cell r="I661">
            <v>2000</v>
          </cell>
        </row>
        <row r="662">
          <cell r="B662" t="str">
            <v>8106</v>
          </cell>
          <cell r="D662" t="str">
            <v>0601/8106/0000</v>
          </cell>
          <cell r="E662" t="str">
            <v>Rent - Houses;</v>
          </cell>
          <cell r="G662">
            <v>-386682.6</v>
          </cell>
          <cell r="I662">
            <v>-410000</v>
          </cell>
        </row>
        <row r="663">
          <cell r="B663" t="str">
            <v>8351</v>
          </cell>
          <cell r="D663" t="str">
            <v>0601/8351/0000</v>
          </cell>
          <cell r="E663" t="str">
            <v>Permits;</v>
          </cell>
          <cell r="G663">
            <v>-87.72</v>
          </cell>
          <cell r="I663">
            <v>-100</v>
          </cell>
        </row>
        <row r="664">
          <cell r="B664" t="str">
            <v>8401</v>
          </cell>
          <cell r="D664" t="str">
            <v>0601/8401/0000</v>
          </cell>
          <cell r="E664" t="str">
            <v>NT Grant - Equitable Share;</v>
          </cell>
          <cell r="G664">
            <v>-307339.94</v>
          </cell>
          <cell r="I664">
            <v>-242629.22699641305</v>
          </cell>
        </row>
        <row r="665">
          <cell r="B665" t="str">
            <v>8507</v>
          </cell>
          <cell r="D665" t="str">
            <v>0601/8507/0000</v>
          </cell>
          <cell r="E665" t="str">
            <v>Building Plan &amp; Inspection F</v>
          </cell>
          <cell r="G665">
            <v>-1228.08</v>
          </cell>
          <cell r="I665">
            <v>-1500</v>
          </cell>
        </row>
        <row r="666">
          <cell r="E666" t="str">
            <v>Main account subtotal</v>
          </cell>
          <cell r="G666">
            <v>-155347.90999999992</v>
          </cell>
          <cell r="I666">
            <v>-87882.226836413</v>
          </cell>
        </row>
        <row r="667">
          <cell r="D667">
            <v>601</v>
          </cell>
          <cell r="E667" t="str">
            <v>Main account total</v>
          </cell>
        </row>
        <row r="668">
          <cell r="D668" t="str">
            <v>---------------</v>
          </cell>
          <cell r="E668" t="str">
            <v>--------------------------------</v>
          </cell>
          <cell r="G668" t="str">
            <v xml:space="preserve"> ------------ </v>
          </cell>
        </row>
        <row r="669">
          <cell r="D669">
            <v>701</v>
          </cell>
          <cell r="E669" t="str">
            <v>PLOICE ,TRAFFIC &amp; STREET PAR - Community Services</v>
          </cell>
        </row>
        <row r="670">
          <cell r="B670" t="str">
            <v>1000</v>
          </cell>
          <cell r="D670" t="str">
            <v>0701/1000/0000</v>
          </cell>
          <cell r="E670" t="str">
            <v>Salaries;</v>
          </cell>
          <cell r="G670">
            <v>589330.88</v>
          </cell>
          <cell r="I670">
            <v>628226.71808000002</v>
          </cell>
        </row>
        <row r="671">
          <cell r="B671" t="str">
            <v>1002</v>
          </cell>
          <cell r="D671" t="str">
            <v>0701/1002/0000</v>
          </cell>
          <cell r="E671" t="str">
            <v>Annual Bonus;</v>
          </cell>
          <cell r="G671">
            <v>55044.639999999999</v>
          </cell>
          <cell r="I671">
            <v>58677.586240000004</v>
          </cell>
        </row>
        <row r="672">
          <cell r="B672" t="str">
            <v>1003</v>
          </cell>
          <cell r="D672" t="str">
            <v>0701/1003/0000</v>
          </cell>
          <cell r="E672" t="str">
            <v>Allowance - Telephone;</v>
          </cell>
          <cell r="G672">
            <v>10908</v>
          </cell>
          <cell r="I672">
            <v>11627.928</v>
          </cell>
        </row>
        <row r="673">
          <cell r="B673" t="str">
            <v>1005</v>
          </cell>
          <cell r="D673" t="str">
            <v>0701/1005/0000</v>
          </cell>
          <cell r="E673" t="str">
            <v>Housing Subsidy ;</v>
          </cell>
          <cell r="G673">
            <v>2100.52</v>
          </cell>
          <cell r="I673">
            <v>2239.1543200000001</v>
          </cell>
        </row>
        <row r="674">
          <cell r="B674" t="str">
            <v>1006</v>
          </cell>
          <cell r="D674" t="str">
            <v>0701/1006/0000</v>
          </cell>
          <cell r="E674" t="str">
            <v>Overtime;</v>
          </cell>
          <cell r="G674">
            <v>85000</v>
          </cell>
          <cell r="I674">
            <v>27270</v>
          </cell>
        </row>
        <row r="675">
          <cell r="B675" t="str">
            <v>1007</v>
          </cell>
          <cell r="D675" t="str">
            <v>0701/1007/0000</v>
          </cell>
          <cell r="E675" t="str">
            <v>Allowance - Other;</v>
          </cell>
          <cell r="G675" t="str">
            <v xml:space="preserve">                         -  </v>
          </cell>
          <cell r="I675">
            <v>0</v>
          </cell>
        </row>
        <row r="676">
          <cell r="B676" t="str">
            <v>1009</v>
          </cell>
          <cell r="D676" t="str">
            <v>0701/1009/0000</v>
          </cell>
          <cell r="E676" t="str">
            <v>Allowance - Vehicle;</v>
          </cell>
          <cell r="G676">
            <v>130290</v>
          </cell>
          <cell r="I676">
            <v>138889.14000000001</v>
          </cell>
        </row>
        <row r="677">
          <cell r="B677" t="str">
            <v>1010</v>
          </cell>
          <cell r="D677" t="str">
            <v>0701/1010/0000</v>
          </cell>
          <cell r="E677" t="str">
            <v>Industrial Council Levy;</v>
          </cell>
          <cell r="G677">
            <v>384.81</v>
          </cell>
          <cell r="I677">
            <v>410.20746000000003</v>
          </cell>
        </row>
        <row r="678">
          <cell r="B678" t="str">
            <v>1011</v>
          </cell>
          <cell r="D678" t="str">
            <v>0701/1011/0000</v>
          </cell>
          <cell r="E678" t="str">
            <v>Skills Development Levy;</v>
          </cell>
          <cell r="G678">
            <v>8681.5</v>
          </cell>
          <cell r="I678">
            <v>9254.4790000000012</v>
          </cell>
        </row>
        <row r="679">
          <cell r="B679" t="str">
            <v>1012</v>
          </cell>
          <cell r="D679" t="str">
            <v>0701/1012/0000</v>
          </cell>
          <cell r="E679" t="str">
            <v>Compensation Commissioner;</v>
          </cell>
          <cell r="G679" t="str">
            <v xml:space="preserve">                         -  </v>
          </cell>
          <cell r="I679">
            <v>0</v>
          </cell>
        </row>
        <row r="680">
          <cell r="B680" t="str">
            <v>1050</v>
          </cell>
          <cell r="D680" t="str">
            <v>0701/1050/0000</v>
          </cell>
          <cell r="E680" t="str">
            <v>Medical Aid Fund;</v>
          </cell>
          <cell r="G680">
            <v>36098.21</v>
          </cell>
          <cell r="I680">
            <v>38480.691859999999</v>
          </cell>
        </row>
        <row r="681">
          <cell r="B681" t="str">
            <v>1051</v>
          </cell>
          <cell r="D681" t="str">
            <v>0701/1051/0000</v>
          </cell>
          <cell r="E681" t="str">
            <v>Pension Fund ;</v>
          </cell>
          <cell r="G681">
            <v>120310.31</v>
          </cell>
          <cell r="I681">
            <v>128250.79046</v>
          </cell>
        </row>
        <row r="682">
          <cell r="B682" t="str">
            <v>1052</v>
          </cell>
          <cell r="D682" t="str">
            <v>0701/1052/0000</v>
          </cell>
          <cell r="E682" t="str">
            <v>UIF;</v>
          </cell>
          <cell r="G682">
            <v>7100.87</v>
          </cell>
          <cell r="I682">
            <v>7569.5274200000003</v>
          </cell>
        </row>
        <row r="683">
          <cell r="B683" t="str">
            <v>6514</v>
          </cell>
          <cell r="D683" t="str">
            <v>0701/6514/0000</v>
          </cell>
          <cell r="E683" t="str">
            <v>Printing &amp; Stationary;</v>
          </cell>
          <cell r="G683" t="str">
            <v xml:space="preserve">                         -  </v>
          </cell>
          <cell r="I683">
            <v>59085</v>
          </cell>
        </row>
        <row r="684">
          <cell r="B684" t="str">
            <v>6525</v>
          </cell>
          <cell r="D684" t="str">
            <v>0701/6525/0000</v>
          </cell>
          <cell r="E684" t="str">
            <v>Postage;</v>
          </cell>
          <cell r="G684" t="str">
            <v xml:space="preserve">                         -  </v>
          </cell>
          <cell r="I684">
            <v>0</v>
          </cell>
        </row>
        <row r="685">
          <cell r="B685" t="str">
            <v>6528</v>
          </cell>
          <cell r="D685" t="str">
            <v>0701/6528/0000</v>
          </cell>
          <cell r="E685" t="str">
            <v>Legal Costs;</v>
          </cell>
          <cell r="G685" t="str">
            <v xml:space="preserve">                         -  </v>
          </cell>
          <cell r="I685">
            <v>0</v>
          </cell>
        </row>
        <row r="686">
          <cell r="B686" t="str">
            <v>6532</v>
          </cell>
          <cell r="D686" t="str">
            <v>0701/6532/0000</v>
          </cell>
          <cell r="E686" t="str">
            <v>Vehicle License;</v>
          </cell>
          <cell r="G686" t="str">
            <v xml:space="preserve">                         -  </v>
          </cell>
          <cell r="I686">
            <v>0</v>
          </cell>
        </row>
        <row r="687">
          <cell r="B687" t="str">
            <v>6534</v>
          </cell>
          <cell r="D687" t="str">
            <v>0701/6534/0000</v>
          </cell>
          <cell r="E687" t="str">
            <v>Membership Fees;</v>
          </cell>
          <cell r="G687" t="str">
            <v xml:space="preserve">                         -  </v>
          </cell>
          <cell r="I687">
            <v>0</v>
          </cell>
        </row>
        <row r="688">
          <cell r="B688" t="str">
            <v>6535</v>
          </cell>
          <cell r="D688" t="str">
            <v>0701/6535/0000</v>
          </cell>
          <cell r="E688" t="str">
            <v>Inventory (tools,equip,etc.)</v>
          </cell>
          <cell r="G688">
            <v>7000</v>
          </cell>
          <cell r="I688">
            <v>0</v>
          </cell>
        </row>
        <row r="689">
          <cell r="B689" t="str">
            <v>6538</v>
          </cell>
          <cell r="D689" t="str">
            <v>0701/6538/0000</v>
          </cell>
          <cell r="E689" t="str">
            <v>Entertainment;</v>
          </cell>
          <cell r="G689" t="str">
            <v xml:space="preserve">                         -  </v>
          </cell>
          <cell r="I689">
            <v>0</v>
          </cell>
        </row>
        <row r="690">
          <cell r="B690" t="str">
            <v>6539</v>
          </cell>
          <cell r="D690" t="str">
            <v>0701/6539/0000</v>
          </cell>
          <cell r="E690" t="str">
            <v>Training;</v>
          </cell>
          <cell r="G690" t="str">
            <v xml:space="preserve">                         -  </v>
          </cell>
          <cell r="I690">
            <v>0</v>
          </cell>
        </row>
        <row r="691">
          <cell r="B691" t="str">
            <v>6541</v>
          </cell>
          <cell r="D691" t="str">
            <v>0701/6541/0000</v>
          </cell>
          <cell r="E691" t="str">
            <v>Subsistence &amp; Traveling;</v>
          </cell>
          <cell r="G691">
            <v>180000</v>
          </cell>
          <cell r="I691">
            <v>181800</v>
          </cell>
        </row>
        <row r="692">
          <cell r="B692" t="str">
            <v>6542</v>
          </cell>
          <cell r="D692" t="str">
            <v>0701/6542/0000</v>
          </cell>
          <cell r="E692" t="str">
            <v>Computer Costs;</v>
          </cell>
          <cell r="G692" t="str">
            <v xml:space="preserve">                         -  </v>
          </cell>
          <cell r="I692">
            <v>0</v>
          </cell>
        </row>
        <row r="693">
          <cell r="B693" t="str">
            <v>6544</v>
          </cell>
          <cell r="D693" t="str">
            <v>0701/6544/0000</v>
          </cell>
          <cell r="E693" t="str">
            <v>Telephone Charges;</v>
          </cell>
          <cell r="G693" t="str">
            <v xml:space="preserve">                         -  </v>
          </cell>
          <cell r="I693">
            <v>18180</v>
          </cell>
        </row>
        <row r="694">
          <cell r="B694" t="str">
            <v>6546</v>
          </cell>
          <cell r="D694" t="str">
            <v>0701/6546/0000</v>
          </cell>
          <cell r="E694" t="str">
            <v>Uniforms &amp; Protective Clothi</v>
          </cell>
          <cell r="G694">
            <v>22000</v>
          </cell>
          <cell r="I694">
            <v>181800</v>
          </cell>
        </row>
        <row r="695">
          <cell r="B695" t="str">
            <v>6552</v>
          </cell>
          <cell r="D695" t="str">
            <v>0701/6552/0000</v>
          </cell>
          <cell r="E695" t="str">
            <v>Fuel &amp; Oil - Vehicles;</v>
          </cell>
          <cell r="G695">
            <v>168.28</v>
          </cell>
          <cell r="I695">
            <v>4545</v>
          </cell>
        </row>
        <row r="696">
          <cell r="B696" t="str">
            <v>6554</v>
          </cell>
          <cell r="D696" t="str">
            <v>0701/6554/0000</v>
          </cell>
          <cell r="E696" t="str">
            <v>Consumables;</v>
          </cell>
          <cell r="G696">
            <v>652.66999999999996</v>
          </cell>
          <cell r="I696">
            <v>32724</v>
          </cell>
        </row>
        <row r="697">
          <cell r="B697" t="str">
            <v>6560</v>
          </cell>
          <cell r="D697" t="str">
            <v>0701/6560/0000</v>
          </cell>
          <cell r="E697" t="str">
            <v>CCA - Tools &amp; Equipment; Traffic</v>
          </cell>
          <cell r="G697">
            <v>0</v>
          </cell>
          <cell r="I697">
            <v>141349.5</v>
          </cell>
        </row>
        <row r="698">
          <cell r="B698" t="str">
            <v>6565</v>
          </cell>
          <cell r="D698" t="str">
            <v>0701/6565/0000</v>
          </cell>
          <cell r="E698" t="str">
            <v>Professional Services;</v>
          </cell>
          <cell r="G698">
            <v>0</v>
          </cell>
          <cell r="I698">
            <v>13635</v>
          </cell>
        </row>
        <row r="699">
          <cell r="B699" t="str">
            <v>6571</v>
          </cell>
          <cell r="D699" t="str">
            <v>0701/6571/0000</v>
          </cell>
          <cell r="E699" t="str">
            <v>Traffic Operational Plan;</v>
          </cell>
          <cell r="G699">
            <v>0</v>
          </cell>
          <cell r="I699">
            <v>10908</v>
          </cell>
        </row>
        <row r="700">
          <cell r="B700" t="str">
            <v>6802</v>
          </cell>
          <cell r="D700" t="str">
            <v>0701/6802/0000</v>
          </cell>
          <cell r="E700" t="str">
            <v>R/M - Tools &amp; Equipment;</v>
          </cell>
          <cell r="G700">
            <v>10000</v>
          </cell>
          <cell r="I700">
            <v>43632</v>
          </cell>
        </row>
        <row r="701">
          <cell r="B701" t="str">
            <v>6811</v>
          </cell>
          <cell r="D701" t="str">
            <v>0701/6811/0000</v>
          </cell>
          <cell r="E701" t="str">
            <v>R/M - Traffic &amp; Road Signs;</v>
          </cell>
          <cell r="G701">
            <v>25000</v>
          </cell>
          <cell r="I701">
            <v>0</v>
          </cell>
        </row>
        <row r="702">
          <cell r="B702" t="str">
            <v>7501</v>
          </cell>
          <cell r="D702" t="str">
            <v>0701/7501/0000</v>
          </cell>
          <cell r="E702" t="str">
            <v>Contr - Leave Reserve;</v>
          </cell>
          <cell r="G702">
            <v>110</v>
          </cell>
          <cell r="I702">
            <v>0</v>
          </cell>
        </row>
        <row r="703">
          <cell r="B703" t="str">
            <v>7502</v>
          </cell>
          <cell r="D703" t="str">
            <v>0701/7502/0000</v>
          </cell>
          <cell r="E703" t="str">
            <v>Contr Fund - Pro-rata Bonus</v>
          </cell>
          <cell r="G703">
            <v>5650</v>
          </cell>
          <cell r="I703">
            <v>0</v>
          </cell>
        </row>
        <row r="704">
          <cell r="B704" t="str">
            <v>8300</v>
          </cell>
          <cell r="D704" t="str">
            <v>0701/8300/0000</v>
          </cell>
          <cell r="E704" t="str">
            <v>Traffic Fines;</v>
          </cell>
          <cell r="G704">
            <v>-500000</v>
          </cell>
          <cell r="I704">
            <v>-3000000</v>
          </cell>
        </row>
        <row r="705">
          <cell r="B705" t="str">
            <v>8401</v>
          </cell>
          <cell r="D705" t="str">
            <v>0701/8401/0000</v>
          </cell>
          <cell r="E705" t="str">
            <v>NT Grant - Equitable Share;</v>
          </cell>
          <cell r="G705">
            <v>-726439.87</v>
          </cell>
          <cell r="I705">
            <v>-744815.79027426965</v>
          </cell>
        </row>
        <row r="706">
          <cell r="B706" t="str">
            <v>8508</v>
          </cell>
          <cell r="D706" t="str">
            <v>0701/8508/0000</v>
          </cell>
          <cell r="E706" t="str">
            <v>Sundry Income;</v>
          </cell>
          <cell r="G706">
            <v>0</v>
          </cell>
          <cell r="I706">
            <v>0</v>
          </cell>
        </row>
        <row r="707">
          <cell r="E707" t="str">
            <v>Main account subtotal</v>
          </cell>
          <cell r="G707">
            <v>69390.820000000182</v>
          </cell>
          <cell r="I707">
            <v>-2006261.0674342697</v>
          </cell>
        </row>
        <row r="708">
          <cell r="D708">
            <v>701</v>
          </cell>
          <cell r="E708" t="str">
            <v>Main account total</v>
          </cell>
        </row>
        <row r="709">
          <cell r="D709" t="str">
            <v>---------------</v>
          </cell>
          <cell r="E709" t="str">
            <v>--------------------------------</v>
          </cell>
          <cell r="G709" t="str">
            <v xml:space="preserve"> ------------ </v>
          </cell>
        </row>
        <row r="710">
          <cell r="D710">
            <v>702</v>
          </cell>
          <cell r="E710" t="str">
            <v>FIRE FIGHTING &amp; PROTECTION - Community Services</v>
          </cell>
        </row>
        <row r="711">
          <cell r="B711" t="str">
            <v>1000</v>
          </cell>
          <cell r="D711" t="str">
            <v>0702/1000/0000</v>
          </cell>
          <cell r="E711" t="str">
            <v>Salaries;</v>
          </cell>
          <cell r="G711" t="str">
            <v xml:space="preserve">                         -  </v>
          </cell>
          <cell r="I711">
            <v>0</v>
          </cell>
        </row>
        <row r="712">
          <cell r="B712" t="str">
            <v>1003</v>
          </cell>
          <cell r="D712" t="str">
            <v>0702/1003/0000</v>
          </cell>
          <cell r="E712" t="str">
            <v>Allowance - Telephone;</v>
          </cell>
          <cell r="G712" t="str">
            <v xml:space="preserve">                         -  </v>
          </cell>
          <cell r="I712">
            <v>0</v>
          </cell>
        </row>
        <row r="713">
          <cell r="B713" t="str">
            <v>1006</v>
          </cell>
          <cell r="D713" t="str">
            <v>0702/1006/0000</v>
          </cell>
          <cell r="E713" t="str">
            <v>Overtime;</v>
          </cell>
          <cell r="G713">
            <v>0</v>
          </cell>
          <cell r="I713">
            <v>9090</v>
          </cell>
        </row>
        <row r="714">
          <cell r="B714" t="str">
            <v>1007</v>
          </cell>
          <cell r="D714" t="str">
            <v>0702/1007/0000</v>
          </cell>
          <cell r="E714" t="str">
            <v>Allowance - Other;</v>
          </cell>
          <cell r="G714" t="str">
            <v xml:space="preserve">                         -  </v>
          </cell>
          <cell r="I714">
            <v>0</v>
          </cell>
        </row>
        <row r="715">
          <cell r="B715" t="str">
            <v>1010</v>
          </cell>
          <cell r="D715" t="str">
            <v>0702/1010/0000</v>
          </cell>
          <cell r="E715" t="str">
            <v>Industrial Council Levy;</v>
          </cell>
          <cell r="G715" t="str">
            <v xml:space="preserve">                         -  </v>
          </cell>
          <cell r="I715">
            <v>0</v>
          </cell>
        </row>
        <row r="716">
          <cell r="B716" t="str">
            <v>1050</v>
          </cell>
          <cell r="D716" t="str">
            <v>0702/1050/0000</v>
          </cell>
          <cell r="E716" t="str">
            <v>Medical Aid Fund;</v>
          </cell>
          <cell r="G716" t="str">
            <v xml:space="preserve">                         -  </v>
          </cell>
          <cell r="I716">
            <v>0</v>
          </cell>
        </row>
        <row r="717">
          <cell r="B717" t="str">
            <v>1051</v>
          </cell>
          <cell r="D717" t="str">
            <v>0702/1051/0000</v>
          </cell>
          <cell r="E717" t="str">
            <v>Pension Fund ;</v>
          </cell>
          <cell r="G717" t="str">
            <v xml:space="preserve">                         -  </v>
          </cell>
          <cell r="I717">
            <v>0</v>
          </cell>
        </row>
        <row r="718">
          <cell r="B718" t="str">
            <v>1052</v>
          </cell>
          <cell r="D718" t="str">
            <v>0702/1052/0000</v>
          </cell>
          <cell r="E718" t="str">
            <v>UIF;</v>
          </cell>
          <cell r="G718" t="str">
            <v xml:space="preserve">                         -  </v>
          </cell>
          <cell r="I718">
            <v>0</v>
          </cell>
        </row>
        <row r="719">
          <cell r="B719" t="str">
            <v>6535</v>
          </cell>
          <cell r="D719" t="str">
            <v>0702/6535/0000</v>
          </cell>
          <cell r="E719" t="str">
            <v>Inventory (tools,equip,etc.)</v>
          </cell>
          <cell r="G719">
            <v>4746.67</v>
          </cell>
          <cell r="I719">
            <v>0</v>
          </cell>
        </row>
        <row r="720">
          <cell r="B720" t="str">
            <v>6539</v>
          </cell>
          <cell r="D720" t="str">
            <v>0702/6539/0000</v>
          </cell>
          <cell r="E720" t="str">
            <v>Training;</v>
          </cell>
          <cell r="G720">
            <v>0</v>
          </cell>
          <cell r="I720">
            <v>0</v>
          </cell>
        </row>
        <row r="721">
          <cell r="B721" t="str">
            <v>6546</v>
          </cell>
          <cell r="D721" t="str">
            <v>0702/6546/0000</v>
          </cell>
          <cell r="E721" t="str">
            <v>Uniforms &amp; Protective Clothi</v>
          </cell>
          <cell r="G721">
            <v>2498.88</v>
          </cell>
          <cell r="I721">
            <v>90900</v>
          </cell>
        </row>
        <row r="722">
          <cell r="B722" t="str">
            <v>6552</v>
          </cell>
          <cell r="D722" t="str">
            <v>0702/6552/0000</v>
          </cell>
          <cell r="E722" t="str">
            <v>Fuel &amp; Oil - Machinery;</v>
          </cell>
          <cell r="G722">
            <v>0</v>
          </cell>
          <cell r="I722">
            <v>4545</v>
          </cell>
        </row>
        <row r="723">
          <cell r="B723" t="str">
            <v>6560</v>
          </cell>
          <cell r="D723" t="str">
            <v>0702/6560/0000</v>
          </cell>
          <cell r="E723" t="str">
            <v>CCA - Tools &amp; Equipment; Fire Dept</v>
          </cell>
          <cell r="G723">
            <v>0</v>
          </cell>
          <cell r="I723">
            <v>25452</v>
          </cell>
        </row>
        <row r="724">
          <cell r="B724" t="str">
            <v>6802</v>
          </cell>
          <cell r="D724" t="str">
            <v>0702/6802/0000</v>
          </cell>
          <cell r="E724" t="str">
            <v>R/M - Tools &amp; Equipment;</v>
          </cell>
          <cell r="G724">
            <v>42170.879999999997</v>
          </cell>
          <cell r="I724">
            <v>18180</v>
          </cell>
        </row>
        <row r="725">
          <cell r="B725" t="str">
            <v>6803</v>
          </cell>
          <cell r="D725" t="str">
            <v>0702/6803/0000</v>
          </cell>
          <cell r="E725" t="str">
            <v>R/M - Furniture &amp; Equipment;</v>
          </cell>
          <cell r="G725" t="str">
            <v xml:space="preserve">                         -  </v>
          </cell>
          <cell r="I725">
            <v>0</v>
          </cell>
        </row>
        <row r="726">
          <cell r="B726" t="str">
            <v>6808</v>
          </cell>
          <cell r="D726" t="str">
            <v>0702/6808/0000</v>
          </cell>
          <cell r="E726" t="str">
            <v>R/M - Vehicles &amp; Equipment;</v>
          </cell>
          <cell r="G726" t="str">
            <v xml:space="preserve">                         -  </v>
          </cell>
          <cell r="I726">
            <v>0</v>
          </cell>
        </row>
        <row r="727">
          <cell r="B727" t="str">
            <v>8401</v>
          </cell>
          <cell r="D727" t="str">
            <v>0702/8401/0000</v>
          </cell>
          <cell r="E727" t="str">
            <v>NT Grant - Equitable Share;</v>
          </cell>
          <cell r="G727">
            <v>-27939.99</v>
          </cell>
          <cell r="I727">
            <v>-63476.357544440623</v>
          </cell>
        </row>
        <row r="728">
          <cell r="E728" t="str">
            <v>Main account subtotal</v>
          </cell>
          <cell r="G728">
            <v>21476.44</v>
          </cell>
          <cell r="I728">
            <v>84690.642455559369</v>
          </cell>
        </row>
        <row r="729">
          <cell r="D729">
            <v>702</v>
          </cell>
          <cell r="E729" t="str">
            <v>Main account total</v>
          </cell>
        </row>
        <row r="730">
          <cell r="D730" t="str">
            <v>---------------</v>
          </cell>
          <cell r="E730" t="str">
            <v>--------------------------------</v>
          </cell>
          <cell r="G730" t="str">
            <v xml:space="preserve"> ------------ </v>
          </cell>
        </row>
        <row r="731">
          <cell r="D731">
            <v>704</v>
          </cell>
          <cell r="E731" t="str">
            <v>PUBLIC SAFETY - CONT OF ANIM - Community Services</v>
          </cell>
        </row>
        <row r="732">
          <cell r="B732" t="str">
            <v>1000</v>
          </cell>
          <cell r="D732" t="str">
            <v>0704/1000/0000</v>
          </cell>
          <cell r="E732" t="str">
            <v>Salaries;</v>
          </cell>
          <cell r="G732">
            <v>138976.97</v>
          </cell>
          <cell r="I732">
            <v>148149.45002000002</v>
          </cell>
        </row>
        <row r="733">
          <cell r="B733" t="str">
            <v>1002</v>
          </cell>
          <cell r="D733" t="str">
            <v>0704/1002/0000</v>
          </cell>
          <cell r="E733" t="str">
            <v>Annual Bonus;</v>
          </cell>
          <cell r="G733">
            <v>11036.43</v>
          </cell>
          <cell r="I733">
            <v>11764.83438</v>
          </cell>
        </row>
        <row r="734">
          <cell r="B734" t="str">
            <v>1006</v>
          </cell>
          <cell r="D734" t="str">
            <v>0704/1006/0000</v>
          </cell>
          <cell r="E734" t="str">
            <v>Overtime;</v>
          </cell>
          <cell r="G734">
            <v>7673.62</v>
          </cell>
          <cell r="I734">
            <v>8180.0789199999999</v>
          </cell>
        </row>
        <row r="735">
          <cell r="B735" t="str">
            <v>1007</v>
          </cell>
          <cell r="D735" t="str">
            <v>0704/1007/0000</v>
          </cell>
          <cell r="E735" t="str">
            <v>Allowance - Other;</v>
          </cell>
          <cell r="G735" t="str">
            <v xml:space="preserve">                         -  </v>
          </cell>
          <cell r="I735">
            <v>0</v>
          </cell>
        </row>
        <row r="736">
          <cell r="B736" t="str">
            <v>1010</v>
          </cell>
          <cell r="D736" t="str">
            <v>0704/1010/0000</v>
          </cell>
          <cell r="E736" t="str">
            <v>Industrial Council Levy;</v>
          </cell>
          <cell r="G736">
            <v>153.91999999999999</v>
          </cell>
          <cell r="I736">
            <v>164.07872</v>
          </cell>
        </row>
        <row r="737">
          <cell r="B737" t="str">
            <v>1011</v>
          </cell>
          <cell r="D737" t="str">
            <v>0704/1011/0000</v>
          </cell>
          <cell r="E737" t="str">
            <v>Skills Development Levy;</v>
          </cell>
          <cell r="G737">
            <v>1523.52</v>
          </cell>
          <cell r="I737">
            <v>1624.07232</v>
          </cell>
        </row>
        <row r="738">
          <cell r="B738" t="str">
            <v>1012</v>
          </cell>
          <cell r="D738" t="str">
            <v>0704/1012/0000</v>
          </cell>
          <cell r="E738" t="str">
            <v>Compensation Commissioner;</v>
          </cell>
          <cell r="G738" t="str">
            <v xml:space="preserve">                         -  </v>
          </cell>
          <cell r="I738">
            <v>0</v>
          </cell>
        </row>
        <row r="739">
          <cell r="B739" t="str">
            <v>1050</v>
          </cell>
          <cell r="D739" t="str">
            <v>0704/1050/0000</v>
          </cell>
          <cell r="E739" t="str">
            <v>Medical Aid Fund;</v>
          </cell>
          <cell r="G739" t="str">
            <v xml:space="preserve">                         -  </v>
          </cell>
          <cell r="I739">
            <v>0</v>
          </cell>
        </row>
        <row r="740">
          <cell r="B740" t="str">
            <v>1051</v>
          </cell>
          <cell r="D740" t="str">
            <v>0704/1051/0000</v>
          </cell>
          <cell r="E740" t="str">
            <v>Pension Fund ;</v>
          </cell>
          <cell r="G740">
            <v>27040.89</v>
          </cell>
          <cell r="I740">
            <v>28825.588739999999</v>
          </cell>
        </row>
        <row r="741">
          <cell r="B741" t="str">
            <v>1052</v>
          </cell>
          <cell r="D741" t="str">
            <v>0704/1052/0000</v>
          </cell>
          <cell r="E741" t="str">
            <v>UIF;</v>
          </cell>
          <cell r="G741">
            <v>1576.89</v>
          </cell>
          <cell r="I741">
            <v>1680.9647400000001</v>
          </cell>
        </row>
        <row r="742">
          <cell r="B742" t="str">
            <v>6511</v>
          </cell>
          <cell r="D742" t="str">
            <v>0704/6511/0000</v>
          </cell>
          <cell r="E742" t="str">
            <v>Advertisements;</v>
          </cell>
          <cell r="G742" t="str">
            <v xml:space="preserve">                         -  </v>
          </cell>
          <cell r="I742">
            <v>0</v>
          </cell>
        </row>
        <row r="743">
          <cell r="B743" t="str">
            <v>6527</v>
          </cell>
          <cell r="D743" t="str">
            <v>0704/6527/0000</v>
          </cell>
          <cell r="E743" t="str">
            <v>Health Services;</v>
          </cell>
          <cell r="G743" t="str">
            <v xml:space="preserve">                         -  </v>
          </cell>
          <cell r="I743">
            <v>0</v>
          </cell>
        </row>
        <row r="744">
          <cell r="B744" t="str">
            <v>6530</v>
          </cell>
          <cell r="D744" t="str">
            <v>0704/6530/0000</v>
          </cell>
          <cell r="E744" t="str">
            <v>Rent - Equipment;</v>
          </cell>
          <cell r="G744" t="str">
            <v xml:space="preserve">                         -  </v>
          </cell>
          <cell r="I744">
            <v>0</v>
          </cell>
        </row>
        <row r="745">
          <cell r="B745" t="str">
            <v>6541</v>
          </cell>
          <cell r="D745" t="str">
            <v>0704/6541/0000</v>
          </cell>
          <cell r="E745" t="str">
            <v>Subsistence &amp; Traveling;</v>
          </cell>
          <cell r="G745" t="str">
            <v xml:space="preserve">                         -  </v>
          </cell>
          <cell r="I745">
            <v>0</v>
          </cell>
        </row>
        <row r="746">
          <cell r="B746" t="str">
            <v>6553</v>
          </cell>
          <cell r="D746" t="str">
            <v>0704/6553/0000</v>
          </cell>
          <cell r="E746" t="str">
            <v>Cattle Feed;</v>
          </cell>
          <cell r="G746" t="str">
            <v xml:space="preserve">                         -  </v>
          </cell>
          <cell r="I746">
            <v>0</v>
          </cell>
        </row>
        <row r="747">
          <cell r="B747" t="str">
            <v>6554</v>
          </cell>
          <cell r="D747" t="str">
            <v>0704/6554/0000</v>
          </cell>
          <cell r="E747" t="str">
            <v>Consumables;</v>
          </cell>
          <cell r="G747" t="str">
            <v xml:space="preserve">                         -  </v>
          </cell>
          <cell r="I747">
            <v>0</v>
          </cell>
        </row>
        <row r="748">
          <cell r="B748" t="str">
            <v>6561</v>
          </cell>
          <cell r="D748" t="str">
            <v>0704/6561/0000</v>
          </cell>
          <cell r="E748" t="str">
            <v>CCA - Vehicles, Plant &amp; Equi</v>
          </cell>
          <cell r="G748">
            <v>0</v>
          </cell>
          <cell r="I748">
            <v>0</v>
          </cell>
        </row>
        <row r="749">
          <cell r="B749" t="str">
            <v>6804</v>
          </cell>
          <cell r="D749" t="str">
            <v>0704/6804/0000</v>
          </cell>
          <cell r="E749" t="str">
            <v>R/M - Fencing;</v>
          </cell>
          <cell r="G749" t="str">
            <v xml:space="preserve">                         -  </v>
          </cell>
          <cell r="I749">
            <v>0</v>
          </cell>
        </row>
        <row r="750">
          <cell r="B750" t="str">
            <v>7501</v>
          </cell>
          <cell r="D750" t="str">
            <v>0704/7501/0000</v>
          </cell>
          <cell r="E750" t="str">
            <v>Contr - Leave Reserve;</v>
          </cell>
          <cell r="G750">
            <v>110</v>
          </cell>
          <cell r="I750">
            <v>0</v>
          </cell>
        </row>
        <row r="751">
          <cell r="B751" t="str">
            <v>7502</v>
          </cell>
          <cell r="D751" t="str">
            <v>0704/7502/0000</v>
          </cell>
          <cell r="E751" t="str">
            <v>Contr Fund - Pro-rata Bonus</v>
          </cell>
          <cell r="G751">
            <v>2500</v>
          </cell>
          <cell r="I751">
            <v>3000</v>
          </cell>
        </row>
        <row r="752">
          <cell r="B752" t="str">
            <v>8401</v>
          </cell>
          <cell r="D752" t="str">
            <v>0704/8401/0000</v>
          </cell>
          <cell r="E752" t="str">
            <v>NT Grant - Equitable Share;</v>
          </cell>
          <cell r="G752">
            <v>-106171.98</v>
          </cell>
          <cell r="I752">
            <v>-87134.093224822864</v>
          </cell>
        </row>
        <row r="753">
          <cell r="B753" t="str">
            <v>8504</v>
          </cell>
          <cell r="D753" t="str">
            <v>0704/8504/0000</v>
          </cell>
          <cell r="E753" t="str">
            <v>Sales - Pound (Auctions);</v>
          </cell>
          <cell r="G753">
            <v>-5263.16</v>
          </cell>
          <cell r="I753">
            <v>0</v>
          </cell>
        </row>
        <row r="754">
          <cell r="B754" t="str">
            <v>8511</v>
          </cell>
          <cell r="D754" t="str">
            <v>0704/8511/0000</v>
          </cell>
          <cell r="E754" t="str">
            <v>Pound Fees;</v>
          </cell>
          <cell r="G754">
            <v>-210</v>
          </cell>
          <cell r="I754">
            <v>0</v>
          </cell>
        </row>
        <row r="755">
          <cell r="E755" t="str">
            <v>Main account subtotal</v>
          </cell>
          <cell r="G755">
            <v>78947.099999999991</v>
          </cell>
          <cell r="I755">
            <v>116254.97461517714</v>
          </cell>
        </row>
        <row r="756">
          <cell r="D756">
            <v>704</v>
          </cell>
          <cell r="E756" t="str">
            <v>Main account total</v>
          </cell>
        </row>
        <row r="757">
          <cell r="D757" t="str">
            <v>---------------</v>
          </cell>
          <cell r="E757" t="str">
            <v>--------------------------------</v>
          </cell>
          <cell r="G757" t="str">
            <v xml:space="preserve"> ------------ </v>
          </cell>
        </row>
        <row r="758">
          <cell r="D758">
            <v>801</v>
          </cell>
          <cell r="E758" t="str">
            <v>SPORT &amp; RECREATION - Community Services</v>
          </cell>
        </row>
        <row r="759">
          <cell r="B759" t="str">
            <v>1000</v>
          </cell>
          <cell r="D759" t="str">
            <v>0801/1000/0015</v>
          </cell>
          <cell r="E759" t="str">
            <v>Salaries;Parks</v>
          </cell>
          <cell r="G759">
            <v>583144.67000000004</v>
          </cell>
          <cell r="I759">
            <v>621632.21822000004</v>
          </cell>
        </row>
        <row r="760">
          <cell r="B760" t="str">
            <v>1000</v>
          </cell>
          <cell r="D760" t="str">
            <v>0801/1000/0016</v>
          </cell>
          <cell r="E760" t="str">
            <v>Salaries;Sport Ground</v>
          </cell>
          <cell r="G760">
            <v>284530.40999999997</v>
          </cell>
          <cell r="I760">
            <v>303309.41706000001</v>
          </cell>
        </row>
        <row r="761">
          <cell r="B761" t="str">
            <v>1002</v>
          </cell>
          <cell r="D761" t="str">
            <v>0801/1002/0015</v>
          </cell>
          <cell r="E761" t="str">
            <v>Annual Bonus;Parks</v>
          </cell>
          <cell r="G761">
            <v>11849.32</v>
          </cell>
          <cell r="I761">
            <v>12631.375120000001</v>
          </cell>
        </row>
        <row r="762">
          <cell r="B762" t="str">
            <v>1002</v>
          </cell>
          <cell r="D762" t="str">
            <v>0801/1002/0016</v>
          </cell>
          <cell r="E762" t="str">
            <v>Annual Bonus;Sport Ground</v>
          </cell>
          <cell r="G762">
            <v>35566.300000000003</v>
          </cell>
          <cell r="I762">
            <v>37913.675800000005</v>
          </cell>
        </row>
        <row r="763">
          <cell r="B763" t="str">
            <v>1003</v>
          </cell>
          <cell r="D763" t="str">
            <v>0801/1003/0015</v>
          </cell>
          <cell r="E763" t="str">
            <v>Allowance - Telephone;Parks</v>
          </cell>
          <cell r="G763" t="str">
            <v xml:space="preserve">                         -  </v>
          </cell>
          <cell r="I763">
            <v>0</v>
          </cell>
        </row>
        <row r="764">
          <cell r="B764" t="str">
            <v>1005</v>
          </cell>
          <cell r="D764" t="str">
            <v>0801/1005/0015</v>
          </cell>
          <cell r="E764" t="str">
            <v>Housing Subsidy ;Parks</v>
          </cell>
          <cell r="G764">
            <v>1929.02</v>
          </cell>
          <cell r="I764">
            <v>2056.3353200000001</v>
          </cell>
        </row>
        <row r="765">
          <cell r="B765" t="str">
            <v>1005</v>
          </cell>
          <cell r="D765" t="str">
            <v>0801/1005/0016</v>
          </cell>
          <cell r="E765" t="str">
            <v>Housing Subsidy ;Sport Groun</v>
          </cell>
          <cell r="G765" t="str">
            <v xml:space="preserve">                         -  </v>
          </cell>
          <cell r="I765">
            <v>0</v>
          </cell>
        </row>
        <row r="766">
          <cell r="B766" t="str">
            <v>1006</v>
          </cell>
          <cell r="D766" t="str">
            <v>0801/1006/0015</v>
          </cell>
          <cell r="E766" t="str">
            <v>Overtime;Parks</v>
          </cell>
          <cell r="G766">
            <v>7601.1</v>
          </cell>
          <cell r="I766">
            <v>8102.7726000000011</v>
          </cell>
        </row>
        <row r="767">
          <cell r="B767" t="str">
            <v>1006</v>
          </cell>
          <cell r="D767" t="str">
            <v>0801/1006/0016</v>
          </cell>
          <cell r="E767" t="str">
            <v>Overtime;Sport Ground</v>
          </cell>
          <cell r="G767">
            <v>6668.65</v>
          </cell>
          <cell r="I767">
            <v>7108.7808999999997</v>
          </cell>
        </row>
        <row r="768">
          <cell r="B768" t="str">
            <v>1007</v>
          </cell>
          <cell r="D768" t="str">
            <v>0801/1007/0015</v>
          </cell>
          <cell r="E768" t="str">
            <v>Allowance - Other;Parks</v>
          </cell>
          <cell r="G768" t="str">
            <v xml:space="preserve">                         -  </v>
          </cell>
          <cell r="I768">
            <v>0</v>
          </cell>
        </row>
        <row r="769">
          <cell r="B769" t="str">
            <v>1007</v>
          </cell>
          <cell r="D769" t="str">
            <v>0801/1007/0016</v>
          </cell>
          <cell r="E769" t="str">
            <v>Allowance - Other;Sport Grou</v>
          </cell>
          <cell r="G769" t="str">
            <v xml:space="preserve">                         -  </v>
          </cell>
          <cell r="I769">
            <v>0</v>
          </cell>
        </row>
        <row r="770">
          <cell r="B770" t="str">
            <v>1008</v>
          </cell>
          <cell r="D770" t="str">
            <v>0801/1008/0015</v>
          </cell>
          <cell r="E770" t="str">
            <v>Temporary Workers;Parks</v>
          </cell>
          <cell r="G770" t="str">
            <v xml:space="preserve">                         -  </v>
          </cell>
          <cell r="I770">
            <v>0</v>
          </cell>
        </row>
        <row r="771">
          <cell r="B771" t="str">
            <v>1010</v>
          </cell>
          <cell r="D771" t="str">
            <v>0801/1010/0015</v>
          </cell>
          <cell r="E771" t="str">
            <v>Industrial Council Levy;Park</v>
          </cell>
          <cell r="G771">
            <v>538.73</v>
          </cell>
          <cell r="I771">
            <v>574.28618000000006</v>
          </cell>
        </row>
        <row r="772">
          <cell r="B772" t="str">
            <v>1010</v>
          </cell>
          <cell r="D772" t="str">
            <v>0801/1010/0016</v>
          </cell>
          <cell r="E772" t="str">
            <v>Industrial Council Levy;Spor</v>
          </cell>
          <cell r="G772">
            <v>307.85000000000002</v>
          </cell>
          <cell r="I772">
            <v>328.16810000000004</v>
          </cell>
        </row>
        <row r="773">
          <cell r="B773" t="str">
            <v>1011</v>
          </cell>
          <cell r="D773" t="str">
            <v>0801/1011/0015</v>
          </cell>
          <cell r="E773" t="str">
            <v>Skills Development Levy;Park</v>
          </cell>
          <cell r="G773">
            <v>6254.36</v>
          </cell>
          <cell r="I773">
            <v>6667.1477599999998</v>
          </cell>
        </row>
        <row r="774">
          <cell r="B774" t="str">
            <v>1011</v>
          </cell>
          <cell r="D774" t="str">
            <v>0801/1011/0016</v>
          </cell>
          <cell r="E774" t="str">
            <v>Skills Development Levy;Spor</v>
          </cell>
          <cell r="G774">
            <v>3132.27</v>
          </cell>
          <cell r="I774">
            <v>3338.99982</v>
          </cell>
        </row>
        <row r="775">
          <cell r="B775" t="str">
            <v>1012</v>
          </cell>
          <cell r="D775" t="str">
            <v>0801/1012/0015</v>
          </cell>
          <cell r="E775" t="str">
            <v>Compensation Commissioner;Pa</v>
          </cell>
          <cell r="G775" t="str">
            <v xml:space="preserve">                         -  </v>
          </cell>
          <cell r="I775">
            <v>0</v>
          </cell>
        </row>
        <row r="776">
          <cell r="B776" t="str">
            <v>1012</v>
          </cell>
          <cell r="D776" t="str">
            <v>0801/1012/0016</v>
          </cell>
          <cell r="E776" t="str">
            <v>Compensation Commissioner;Sp</v>
          </cell>
          <cell r="G776" t="str">
            <v xml:space="preserve">                         -  </v>
          </cell>
          <cell r="I776">
            <v>0</v>
          </cell>
        </row>
        <row r="777">
          <cell r="B777" t="str">
            <v>1050</v>
          </cell>
          <cell r="D777" t="str">
            <v>0801/1050/0015</v>
          </cell>
          <cell r="E777" t="str">
            <v>Medical Aid Fund;Parks</v>
          </cell>
          <cell r="G777">
            <v>28581.38</v>
          </cell>
          <cell r="I777">
            <v>30467.751080000002</v>
          </cell>
        </row>
        <row r="778">
          <cell r="B778" t="str">
            <v>1050</v>
          </cell>
          <cell r="D778" t="str">
            <v>0801/1050/0016</v>
          </cell>
          <cell r="E778" t="str">
            <v>Medical Aid Fund;Sport Groun</v>
          </cell>
          <cell r="G778">
            <v>7802.86</v>
          </cell>
          <cell r="I778">
            <v>8317.8487600000008</v>
          </cell>
        </row>
        <row r="779">
          <cell r="B779" t="str">
            <v>1051</v>
          </cell>
          <cell r="D779" t="str">
            <v>0801/1051/0015</v>
          </cell>
          <cell r="E779" t="str">
            <v>Pension Fund ;Parks</v>
          </cell>
          <cell r="G779">
            <v>107544.4</v>
          </cell>
          <cell r="I779">
            <v>114642.33040000001</v>
          </cell>
        </row>
        <row r="780">
          <cell r="B780" t="str">
            <v>1051</v>
          </cell>
          <cell r="D780" t="str">
            <v>0801/1051/0016</v>
          </cell>
          <cell r="E780" t="str">
            <v>Pension Fund ;Sport Ground</v>
          </cell>
          <cell r="G780">
            <v>57197.88</v>
          </cell>
          <cell r="I780">
            <v>60972.94008</v>
          </cell>
        </row>
        <row r="781">
          <cell r="B781" t="str">
            <v>1052</v>
          </cell>
          <cell r="D781" t="str">
            <v>0801/1052/0015</v>
          </cell>
          <cell r="E781" t="str">
            <v>UIF;Parks</v>
          </cell>
          <cell r="G781">
            <v>6294.85</v>
          </cell>
          <cell r="I781">
            <v>6710.3101000000006</v>
          </cell>
        </row>
        <row r="782">
          <cell r="B782" t="str">
            <v>1052</v>
          </cell>
          <cell r="D782" t="str">
            <v>0801/1052/0016</v>
          </cell>
          <cell r="E782" t="str">
            <v>UIF;Sport Ground</v>
          </cell>
          <cell r="G782">
            <v>3345.65</v>
          </cell>
          <cell r="I782">
            <v>3566.4629000000004</v>
          </cell>
        </row>
        <row r="783">
          <cell r="B783" t="str">
            <v>5051</v>
          </cell>
          <cell r="D783" t="str">
            <v>0801/5051/0015</v>
          </cell>
          <cell r="E783" t="str">
            <v>Redemption - External Loans;</v>
          </cell>
          <cell r="G783" t="str">
            <v xml:space="preserve">                         -  </v>
          </cell>
          <cell r="I783">
            <v>0</v>
          </cell>
        </row>
        <row r="784">
          <cell r="B784" t="str">
            <v>6210</v>
          </cell>
          <cell r="D784" t="str">
            <v>0801/6210/0016</v>
          </cell>
          <cell r="E784" t="str">
            <v>MIG Projects;Sport Ground</v>
          </cell>
          <cell r="G784">
            <v>2683068</v>
          </cell>
          <cell r="I784">
            <v>2655595.9428939391</v>
          </cell>
        </row>
        <row r="785">
          <cell r="B785" t="str">
            <v>6511</v>
          </cell>
          <cell r="D785" t="str">
            <v>0801/6511/0015</v>
          </cell>
          <cell r="E785" t="str">
            <v>Advertisements;Parks</v>
          </cell>
          <cell r="G785" t="str">
            <v xml:space="preserve">                         -  </v>
          </cell>
          <cell r="I785">
            <v>0</v>
          </cell>
        </row>
        <row r="786">
          <cell r="B786" t="str">
            <v>6514</v>
          </cell>
          <cell r="D786" t="str">
            <v>0801/6514/0015</v>
          </cell>
          <cell r="E786" t="str">
            <v>Printing &amp; Stationary;Parks</v>
          </cell>
          <cell r="G786" t="str">
            <v xml:space="preserve">                         -  </v>
          </cell>
          <cell r="I786">
            <v>0</v>
          </cell>
        </row>
        <row r="787">
          <cell r="B787" t="str">
            <v>6523</v>
          </cell>
          <cell r="D787" t="str">
            <v>0801/6523/0015</v>
          </cell>
          <cell r="E787" t="str">
            <v>Security Services;Parks</v>
          </cell>
          <cell r="G787" t="str">
            <v xml:space="preserve">                         -  </v>
          </cell>
          <cell r="I787">
            <v>0</v>
          </cell>
        </row>
        <row r="788">
          <cell r="B788" t="str">
            <v>6535</v>
          </cell>
          <cell r="D788" t="str">
            <v>0801/6535/0015</v>
          </cell>
          <cell r="E788" t="str">
            <v>Inventory (tools,equip,etc.)</v>
          </cell>
          <cell r="G788" t="str">
            <v xml:space="preserve">                         -  </v>
          </cell>
          <cell r="I788">
            <v>0</v>
          </cell>
        </row>
        <row r="789">
          <cell r="B789" t="str">
            <v>6539</v>
          </cell>
          <cell r="D789" t="str">
            <v>0801/6539/0015</v>
          </cell>
          <cell r="E789" t="str">
            <v>Training;Parks</v>
          </cell>
          <cell r="G789" t="str">
            <v xml:space="preserve">                         -  </v>
          </cell>
          <cell r="I789">
            <v>0</v>
          </cell>
        </row>
        <row r="790">
          <cell r="B790" t="str">
            <v>6541</v>
          </cell>
          <cell r="D790" t="str">
            <v>0801/6541/0015</v>
          </cell>
          <cell r="E790" t="str">
            <v>Subsistence &amp; Traveling;Park</v>
          </cell>
          <cell r="G790" t="str">
            <v xml:space="preserve">                         -  </v>
          </cell>
          <cell r="I790">
            <v>0</v>
          </cell>
        </row>
        <row r="791">
          <cell r="B791" t="str">
            <v>6546</v>
          </cell>
          <cell r="D791" t="str">
            <v>0801/6546/0015</v>
          </cell>
          <cell r="E791" t="str">
            <v>Uniforms &amp; Protective Clothi</v>
          </cell>
          <cell r="G791" t="str">
            <v xml:space="preserve">                         -  </v>
          </cell>
          <cell r="I791">
            <v>0</v>
          </cell>
        </row>
        <row r="792">
          <cell r="B792" t="str">
            <v>6549</v>
          </cell>
          <cell r="D792" t="str">
            <v>0801/6549/0015</v>
          </cell>
          <cell r="E792" t="str">
            <v>Insurance - External;Parks</v>
          </cell>
          <cell r="G792" t="str">
            <v xml:space="preserve">                         -  </v>
          </cell>
          <cell r="I792">
            <v>0</v>
          </cell>
        </row>
        <row r="793">
          <cell r="B793" t="str">
            <v>6552</v>
          </cell>
          <cell r="D793" t="str">
            <v>0801/6552/0015</v>
          </cell>
          <cell r="E793" t="str">
            <v>Fuel &amp; Oil - Vehicles;Parks</v>
          </cell>
          <cell r="G793">
            <v>8600</v>
          </cell>
          <cell r="I793">
            <v>9000</v>
          </cell>
        </row>
        <row r="794">
          <cell r="B794" t="str">
            <v>6554</v>
          </cell>
          <cell r="D794" t="str">
            <v>0801/6554/0015</v>
          </cell>
          <cell r="E794" t="str">
            <v>Consumables;Parks</v>
          </cell>
          <cell r="G794" t="str">
            <v xml:space="preserve">                         -  </v>
          </cell>
          <cell r="I794">
            <v>0</v>
          </cell>
        </row>
        <row r="795">
          <cell r="B795" t="str">
            <v>6558</v>
          </cell>
          <cell r="D795" t="str">
            <v>0801/6558/0015</v>
          </cell>
          <cell r="E795" t="str">
            <v>Electricity Purchases;Parks</v>
          </cell>
          <cell r="G795" t="str">
            <v xml:space="preserve">                         -  </v>
          </cell>
          <cell r="I795">
            <v>0</v>
          </cell>
        </row>
        <row r="796">
          <cell r="B796" t="str">
            <v>6559</v>
          </cell>
          <cell r="D796" t="str">
            <v>0801/6559/0015</v>
          </cell>
          <cell r="E796" t="str">
            <v>CCA - Infrastructure;Parks</v>
          </cell>
          <cell r="G796">
            <v>120000</v>
          </cell>
          <cell r="I796">
            <v>0</v>
          </cell>
        </row>
        <row r="797">
          <cell r="B797" t="str">
            <v>6559</v>
          </cell>
          <cell r="D797" t="str">
            <v>0801/6559/0016</v>
          </cell>
          <cell r="E797" t="str">
            <v>CCA - Infrastructure;Sport G</v>
          </cell>
          <cell r="G797" t="str">
            <v xml:space="preserve">                         -  </v>
          </cell>
          <cell r="I797">
            <v>909000</v>
          </cell>
        </row>
        <row r="798">
          <cell r="B798" t="str">
            <v>6561</v>
          </cell>
          <cell r="D798" t="str">
            <v>0801/6561/0015</v>
          </cell>
          <cell r="E798" t="str">
            <v>CCA - Vehicles, Plant &amp; Equi</v>
          </cell>
          <cell r="G798" t="str">
            <v xml:space="preserve">                         -  </v>
          </cell>
          <cell r="I798">
            <v>0</v>
          </cell>
        </row>
        <row r="799">
          <cell r="B799" t="str">
            <v>6801</v>
          </cell>
          <cell r="D799" t="str">
            <v>0801/6801/0015</v>
          </cell>
          <cell r="E799" t="str">
            <v>R/M - Buildings;Parks</v>
          </cell>
          <cell r="G799">
            <v>10000</v>
          </cell>
          <cell r="I799">
            <v>0</v>
          </cell>
        </row>
        <row r="800">
          <cell r="B800" t="str">
            <v>6801</v>
          </cell>
          <cell r="D800" t="str">
            <v>0801/6801/0016</v>
          </cell>
          <cell r="E800" t="str">
            <v>R/M - Buildings;Sport Ground</v>
          </cell>
          <cell r="G800">
            <v>85000</v>
          </cell>
          <cell r="I800">
            <v>386325</v>
          </cell>
        </row>
        <row r="801">
          <cell r="B801" t="str">
            <v>6802</v>
          </cell>
          <cell r="D801" t="str">
            <v>0801/6802/0015</v>
          </cell>
          <cell r="E801" t="str">
            <v>R/M - Tools &amp; Equipment;Park</v>
          </cell>
          <cell r="G801">
            <v>27000</v>
          </cell>
          <cell r="I801">
            <v>0</v>
          </cell>
        </row>
        <row r="802">
          <cell r="B802" t="str">
            <v>6802</v>
          </cell>
          <cell r="D802" t="str">
            <v>0801/6802/0016</v>
          </cell>
          <cell r="E802" t="str">
            <v>R/M - Tools &amp; Equipment;Spor</v>
          </cell>
          <cell r="G802" t="str">
            <v xml:space="preserve">                         -  </v>
          </cell>
          <cell r="I802">
            <v>0</v>
          </cell>
        </row>
        <row r="803">
          <cell r="B803" t="str">
            <v>6804</v>
          </cell>
          <cell r="D803" t="str">
            <v>0801/6804/0015</v>
          </cell>
          <cell r="E803" t="str">
            <v>R/M - Fencing;Parks</v>
          </cell>
          <cell r="G803" t="str">
            <v xml:space="preserve">                         -  </v>
          </cell>
          <cell r="I803">
            <v>0</v>
          </cell>
        </row>
        <row r="804">
          <cell r="B804" t="str">
            <v>6805</v>
          </cell>
          <cell r="D804" t="str">
            <v>0801/6805/0016</v>
          </cell>
          <cell r="E804" t="str">
            <v>R/M - Sport Fields;Sport Gro</v>
          </cell>
          <cell r="G804" t="str">
            <v xml:space="preserve">                         -  </v>
          </cell>
          <cell r="I804">
            <v>0</v>
          </cell>
        </row>
        <row r="805">
          <cell r="B805" t="str">
            <v>6808</v>
          </cell>
          <cell r="D805" t="str">
            <v>0801/6808/0015</v>
          </cell>
          <cell r="E805" t="str">
            <v>R/M - Vehicles &amp; Equipment;P</v>
          </cell>
          <cell r="G805" t="str">
            <v xml:space="preserve">                         -  </v>
          </cell>
          <cell r="I805">
            <v>0</v>
          </cell>
        </row>
        <row r="806">
          <cell r="B806" t="str">
            <v>6813</v>
          </cell>
          <cell r="D806" t="str">
            <v>0801/6813/0015</v>
          </cell>
          <cell r="E806" t="str">
            <v>R/M - General ;Parks</v>
          </cell>
          <cell r="G806" t="str">
            <v xml:space="preserve">                         -  </v>
          </cell>
          <cell r="I806">
            <v>0</v>
          </cell>
        </row>
        <row r="807">
          <cell r="B807" t="str">
            <v>7501</v>
          </cell>
          <cell r="D807" t="str">
            <v>0801/7501/0015</v>
          </cell>
          <cell r="E807" t="str">
            <v>Contr - Leave Reserve;Parks</v>
          </cell>
          <cell r="G807">
            <v>67850</v>
          </cell>
          <cell r="I807">
            <v>70000</v>
          </cell>
        </row>
        <row r="808">
          <cell r="B808" t="str">
            <v>7501</v>
          </cell>
          <cell r="D808" t="str">
            <v>0801/7501/0016</v>
          </cell>
          <cell r="E808" t="str">
            <v>Contr - Leave Reserve;Sport</v>
          </cell>
          <cell r="G808">
            <v>110</v>
          </cell>
          <cell r="I808">
            <v>0</v>
          </cell>
        </row>
        <row r="809">
          <cell r="B809" t="str">
            <v>7502</v>
          </cell>
          <cell r="D809" t="str">
            <v>0801/7502/0015</v>
          </cell>
          <cell r="E809" t="str">
            <v>Contr Fund - Pro-rata Bonus</v>
          </cell>
          <cell r="G809">
            <v>8170</v>
          </cell>
          <cell r="I809">
            <v>10000</v>
          </cell>
        </row>
        <row r="810">
          <cell r="B810" t="str">
            <v>7502</v>
          </cell>
          <cell r="D810" t="str">
            <v>0801/7502/0016</v>
          </cell>
          <cell r="E810" t="str">
            <v>Contr Fund - Pro-rata Bonus</v>
          </cell>
          <cell r="G810">
            <v>5930</v>
          </cell>
          <cell r="I810">
            <v>7000</v>
          </cell>
        </row>
        <row r="811">
          <cell r="B811" t="str">
            <v>8102</v>
          </cell>
          <cell r="D811" t="str">
            <v>0801/8102/0016</v>
          </cell>
          <cell r="E811" t="str">
            <v>Rent - Sport Fields;Sport Gr</v>
          </cell>
          <cell r="G811" t="str">
            <v xml:space="preserve">                         -  </v>
          </cell>
          <cell r="I811">
            <v>0</v>
          </cell>
        </row>
        <row r="812">
          <cell r="B812" t="str">
            <v>8103</v>
          </cell>
          <cell r="D812" t="str">
            <v>0801/8103/0015</v>
          </cell>
          <cell r="E812" t="str">
            <v>Rent - Caravan Park;Parks</v>
          </cell>
          <cell r="G812">
            <v>-149.12</v>
          </cell>
          <cell r="I812">
            <v>0</v>
          </cell>
        </row>
        <row r="813">
          <cell r="B813" t="str">
            <v>8103</v>
          </cell>
          <cell r="D813" t="str">
            <v>0801/8103/0016</v>
          </cell>
          <cell r="E813" t="str">
            <v>Rent - Caravan Park;Sport Gr</v>
          </cell>
          <cell r="G813" t="str">
            <v xml:space="preserve">                         -  </v>
          </cell>
          <cell r="I813">
            <v>0</v>
          </cell>
        </row>
        <row r="814">
          <cell r="B814" t="str">
            <v>8401</v>
          </cell>
          <cell r="D814" t="str">
            <v>0801/8401/0015</v>
          </cell>
          <cell r="E814" t="str">
            <v>NT Grant - Equitable Share;P</v>
          </cell>
          <cell r="G814">
            <v>-782319.85</v>
          </cell>
          <cell r="I814">
            <v>-1122293.3868537899</v>
          </cell>
        </row>
        <row r="815">
          <cell r="B815" t="str">
            <v>8401</v>
          </cell>
          <cell r="D815" t="str">
            <v>0801/8401/0016</v>
          </cell>
          <cell r="E815" t="str">
            <v>NT Grant - Equitable Share;S</v>
          </cell>
          <cell r="G815" t="str">
            <v xml:space="preserve">                         -  </v>
          </cell>
          <cell r="I815">
            <v>0</v>
          </cell>
        </row>
        <row r="816">
          <cell r="B816" t="str">
            <v>8450</v>
          </cell>
          <cell r="D816" t="str">
            <v>0801/8450/0016</v>
          </cell>
          <cell r="E816" t="str">
            <v>NT Grant - MIG;Sport Ground</v>
          </cell>
          <cell r="G816">
            <v>-2683068</v>
          </cell>
          <cell r="I816">
            <v>-2655595.9428939391</v>
          </cell>
        </row>
        <row r="817">
          <cell r="B817" t="str">
            <v>8508</v>
          </cell>
          <cell r="D817" t="str">
            <v>0801/8508/0015</v>
          </cell>
          <cell r="E817" t="str">
            <v>Sundry Income;Parks</v>
          </cell>
          <cell r="G817" t="str">
            <v xml:space="preserve">                         -  </v>
          </cell>
          <cell r="I817">
            <v>0</v>
          </cell>
        </row>
        <row r="818">
          <cell r="E818" t="str">
            <v>Main account subtotal</v>
          </cell>
          <cell r="G818">
            <v>702480.73</v>
          </cell>
          <cell r="I818">
            <v>1497372.43334621</v>
          </cell>
        </row>
        <row r="819">
          <cell r="D819">
            <v>801</v>
          </cell>
          <cell r="E819" t="str">
            <v>Main account total</v>
          </cell>
        </row>
        <row r="820">
          <cell r="D820" t="str">
            <v>---------------</v>
          </cell>
          <cell r="E820" t="str">
            <v>--------------------------------</v>
          </cell>
          <cell r="G820" t="str">
            <v xml:space="preserve"> ------------ </v>
          </cell>
        </row>
        <row r="821">
          <cell r="D821">
            <v>903</v>
          </cell>
          <cell r="E821" t="str">
            <v>ENVIROMENTAL PROTECTION - Community Services</v>
          </cell>
        </row>
        <row r="822">
          <cell r="B822" t="str">
            <v>1000</v>
          </cell>
          <cell r="D822" t="str">
            <v>0903/1000/0000</v>
          </cell>
          <cell r="E822" t="str">
            <v>Salaries;</v>
          </cell>
          <cell r="G822" t="str">
            <v xml:space="preserve">                         -  </v>
          </cell>
          <cell r="I822">
            <v>0</v>
          </cell>
        </row>
        <row r="823">
          <cell r="B823" t="str">
            <v>1002</v>
          </cell>
          <cell r="D823" t="str">
            <v>0903/1002/0000</v>
          </cell>
          <cell r="E823" t="str">
            <v>Annual Bonus;</v>
          </cell>
          <cell r="G823" t="str">
            <v xml:space="preserve">                         -  </v>
          </cell>
          <cell r="I823">
            <v>0</v>
          </cell>
        </row>
        <row r="824">
          <cell r="B824" t="str">
            <v>1003</v>
          </cell>
          <cell r="D824" t="str">
            <v>0903/1003/0000</v>
          </cell>
          <cell r="E824" t="str">
            <v>Allowance - Telephone;</v>
          </cell>
          <cell r="G824" t="str">
            <v xml:space="preserve">                         -  </v>
          </cell>
          <cell r="I824">
            <v>0</v>
          </cell>
        </row>
        <row r="825">
          <cell r="B825" t="str">
            <v>1010</v>
          </cell>
          <cell r="D825" t="str">
            <v>0903/1010/0000</v>
          </cell>
          <cell r="E825" t="str">
            <v>Industrial Council Levy;</v>
          </cell>
          <cell r="G825" t="str">
            <v xml:space="preserve">                         -  </v>
          </cell>
          <cell r="I825">
            <v>0</v>
          </cell>
        </row>
        <row r="826">
          <cell r="B826" t="str">
            <v>1011</v>
          </cell>
          <cell r="D826" t="str">
            <v>0903/1011/0000</v>
          </cell>
          <cell r="E826" t="str">
            <v>Skills Development Levy;</v>
          </cell>
          <cell r="G826" t="str">
            <v xml:space="preserve">                         -  </v>
          </cell>
          <cell r="I826">
            <v>0</v>
          </cell>
        </row>
        <row r="827">
          <cell r="B827" t="str">
            <v>1012</v>
          </cell>
          <cell r="D827" t="str">
            <v>0903/1012/0000</v>
          </cell>
          <cell r="E827" t="str">
            <v>Compensation Commissioner;</v>
          </cell>
          <cell r="G827" t="str">
            <v xml:space="preserve">                         -  </v>
          </cell>
          <cell r="I827">
            <v>0</v>
          </cell>
        </row>
        <row r="828">
          <cell r="B828" t="str">
            <v>1050</v>
          </cell>
          <cell r="D828" t="str">
            <v>0903/1050/0000</v>
          </cell>
          <cell r="E828" t="str">
            <v>Medical Aid Fund;</v>
          </cell>
          <cell r="G828" t="str">
            <v xml:space="preserve">                         -  </v>
          </cell>
          <cell r="I828">
            <v>0</v>
          </cell>
        </row>
        <row r="829">
          <cell r="B829" t="str">
            <v>1051</v>
          </cell>
          <cell r="D829" t="str">
            <v>0903/1051/0000</v>
          </cell>
          <cell r="E829" t="str">
            <v>Pension Fund ;</v>
          </cell>
          <cell r="G829" t="str">
            <v xml:space="preserve">                         -  </v>
          </cell>
          <cell r="I829">
            <v>0</v>
          </cell>
        </row>
        <row r="830">
          <cell r="B830" t="str">
            <v>1052</v>
          </cell>
          <cell r="D830" t="str">
            <v>0903/1052/0000</v>
          </cell>
          <cell r="E830" t="str">
            <v>UIF;</v>
          </cell>
          <cell r="G830" t="str">
            <v xml:space="preserve">                         -  </v>
          </cell>
          <cell r="I830">
            <v>0</v>
          </cell>
        </row>
        <row r="831">
          <cell r="B831" t="str">
            <v>6514</v>
          </cell>
          <cell r="D831" t="str">
            <v>0903/6514/0000</v>
          </cell>
          <cell r="E831" t="str">
            <v>Printing &amp; Stationary;</v>
          </cell>
          <cell r="G831" t="str">
            <v xml:space="preserve">                         -  </v>
          </cell>
          <cell r="I831">
            <v>0</v>
          </cell>
        </row>
        <row r="832">
          <cell r="B832" t="str">
            <v>6536</v>
          </cell>
          <cell r="D832" t="str">
            <v>0903/6536/0000</v>
          </cell>
          <cell r="E832" t="str">
            <v>Material &amp; Stores;</v>
          </cell>
          <cell r="G832" t="str">
            <v xml:space="preserve">                         -  </v>
          </cell>
          <cell r="I832">
            <v>0</v>
          </cell>
        </row>
        <row r="833">
          <cell r="B833" t="str">
            <v>6539</v>
          </cell>
          <cell r="D833" t="str">
            <v>0903/6539/0000</v>
          </cell>
          <cell r="E833" t="str">
            <v>Training;</v>
          </cell>
          <cell r="G833" t="str">
            <v xml:space="preserve">                         -  </v>
          </cell>
          <cell r="I833">
            <v>0</v>
          </cell>
        </row>
        <row r="834">
          <cell r="B834" t="str">
            <v>6541</v>
          </cell>
          <cell r="D834" t="str">
            <v>0903/6541/0000</v>
          </cell>
          <cell r="E834" t="str">
            <v>Subsistence &amp; Traveling;</v>
          </cell>
          <cell r="G834" t="str">
            <v xml:space="preserve">                         -  </v>
          </cell>
          <cell r="I834">
            <v>0</v>
          </cell>
        </row>
        <row r="835">
          <cell r="B835" t="str">
            <v>6543</v>
          </cell>
          <cell r="D835" t="str">
            <v>0903/6543/0000</v>
          </cell>
          <cell r="E835" t="str">
            <v>Cleaning Materials;</v>
          </cell>
          <cell r="G835" t="str">
            <v xml:space="preserve">                         -  </v>
          </cell>
          <cell r="I835">
            <v>0</v>
          </cell>
        </row>
        <row r="836">
          <cell r="B836" t="str">
            <v>6546</v>
          </cell>
          <cell r="D836" t="str">
            <v>0903/6546/0000</v>
          </cell>
          <cell r="E836" t="str">
            <v>Uniforms &amp; Protective Clothi</v>
          </cell>
          <cell r="G836" t="str">
            <v xml:space="preserve">                         -  </v>
          </cell>
          <cell r="I836">
            <v>0</v>
          </cell>
        </row>
        <row r="837">
          <cell r="B837" t="str">
            <v>6549</v>
          </cell>
          <cell r="D837" t="str">
            <v>0903/6549/0000</v>
          </cell>
          <cell r="E837" t="str">
            <v>Insurance - External;</v>
          </cell>
          <cell r="G837" t="str">
            <v xml:space="preserve">                         -  </v>
          </cell>
          <cell r="I837">
            <v>0</v>
          </cell>
        </row>
        <row r="838">
          <cell r="B838" t="str">
            <v>6802</v>
          </cell>
          <cell r="D838" t="str">
            <v>0903/6802/0000</v>
          </cell>
          <cell r="E838" t="str">
            <v>R/M - Tools &amp; Equipment;</v>
          </cell>
          <cell r="G838" t="str">
            <v xml:space="preserve">                         -  </v>
          </cell>
          <cell r="I838">
            <v>0</v>
          </cell>
        </row>
        <row r="839">
          <cell r="B839" t="str">
            <v>8400</v>
          </cell>
          <cell r="D839" t="str">
            <v>0903/8400/0000</v>
          </cell>
          <cell r="E839" t="str">
            <v>Subsidy - Dept of Health;</v>
          </cell>
          <cell r="G839" t="str">
            <v xml:space="preserve">                         -  </v>
          </cell>
          <cell r="I839">
            <v>0</v>
          </cell>
        </row>
        <row r="840">
          <cell r="E840" t="str">
            <v>Main account subtotal</v>
          </cell>
          <cell r="G840">
            <v>0</v>
          </cell>
          <cell r="I840">
            <v>0</v>
          </cell>
        </row>
        <row r="841">
          <cell r="D841">
            <v>903</v>
          </cell>
          <cell r="E841" t="str">
            <v>Main account total</v>
          </cell>
        </row>
        <row r="842">
          <cell r="D842" t="str">
            <v>---------------</v>
          </cell>
          <cell r="E842" t="str">
            <v>--------------------------------</v>
          </cell>
          <cell r="G842" t="str">
            <v xml:space="preserve"> ------------ </v>
          </cell>
        </row>
        <row r="843">
          <cell r="D843">
            <v>1001</v>
          </cell>
          <cell r="E843" t="str">
            <v>WASTE WATER MANAGEMENT - Technical</v>
          </cell>
        </row>
        <row r="844">
          <cell r="B844" t="str">
            <v>1000</v>
          </cell>
          <cell r="D844" t="str">
            <v>1001/1000/0000</v>
          </cell>
          <cell r="E844" t="str">
            <v>Salaries;</v>
          </cell>
          <cell r="G844">
            <v>4994844.18</v>
          </cell>
          <cell r="I844">
            <v>5324503.8958799997</v>
          </cell>
        </row>
        <row r="845">
          <cell r="B845" t="str">
            <v>1002</v>
          </cell>
          <cell r="D845" t="str">
            <v>1001/1002/0000</v>
          </cell>
          <cell r="E845" t="str">
            <v>Annual Bonus;</v>
          </cell>
          <cell r="G845">
            <v>274208.19</v>
          </cell>
          <cell r="I845">
            <v>292305.93054000003</v>
          </cell>
        </row>
        <row r="846">
          <cell r="B846" t="str">
            <v>1003</v>
          </cell>
          <cell r="D846" t="str">
            <v>1001/1003/0000</v>
          </cell>
          <cell r="E846" t="str">
            <v>Allowance - Telephone;</v>
          </cell>
          <cell r="G846" t="str">
            <v xml:space="preserve">                         -  </v>
          </cell>
          <cell r="I846">
            <v>0</v>
          </cell>
        </row>
        <row r="847">
          <cell r="B847" t="str">
            <v>1004</v>
          </cell>
          <cell r="D847" t="str">
            <v>1001/1004/0000</v>
          </cell>
          <cell r="E847" t="str">
            <v>Allowance Standby;</v>
          </cell>
          <cell r="G847">
            <v>118625.67</v>
          </cell>
          <cell r="I847">
            <v>126454.96422000001</v>
          </cell>
        </row>
        <row r="848">
          <cell r="B848" t="str">
            <v>1006</v>
          </cell>
          <cell r="D848" t="str">
            <v>1001/1006/0000</v>
          </cell>
          <cell r="E848" t="str">
            <v>Overtime;</v>
          </cell>
          <cell r="G848">
            <v>805000</v>
          </cell>
          <cell r="I848">
            <v>858130</v>
          </cell>
        </row>
        <row r="849">
          <cell r="B849" t="str">
            <v>1007</v>
          </cell>
          <cell r="D849" t="str">
            <v>1001/1007/0000</v>
          </cell>
          <cell r="E849" t="str">
            <v>Allowance - Other;</v>
          </cell>
          <cell r="G849" t="str">
            <v xml:space="preserve">                         -  </v>
          </cell>
          <cell r="I849">
            <v>0</v>
          </cell>
        </row>
        <row r="850">
          <cell r="B850" t="str">
            <v>1008</v>
          </cell>
          <cell r="D850" t="str">
            <v>1001/1008/0000</v>
          </cell>
          <cell r="E850" t="str">
            <v>Temporary Workers;</v>
          </cell>
          <cell r="G850" t="str">
            <v xml:space="preserve">                         -  </v>
          </cell>
          <cell r="I850">
            <v>0</v>
          </cell>
        </row>
        <row r="851">
          <cell r="B851" t="str">
            <v>1009</v>
          </cell>
          <cell r="D851" t="str">
            <v>1001/1009/0000</v>
          </cell>
          <cell r="E851" t="str">
            <v>Allowance - Vehicle;</v>
          </cell>
          <cell r="G851">
            <v>43430</v>
          </cell>
          <cell r="I851">
            <v>46296.380000000005</v>
          </cell>
        </row>
        <row r="852">
          <cell r="B852" t="str">
            <v>1010</v>
          </cell>
          <cell r="D852" t="str">
            <v>1001/1010/0000</v>
          </cell>
          <cell r="E852" t="str">
            <v>Industrial Council Levy;</v>
          </cell>
          <cell r="G852">
            <v>4463.8</v>
          </cell>
          <cell r="I852">
            <v>4758.4108000000006</v>
          </cell>
        </row>
        <row r="853">
          <cell r="B853" t="str">
            <v>1011</v>
          </cell>
          <cell r="D853" t="str">
            <v>1001/1011/0000</v>
          </cell>
          <cell r="E853" t="str">
            <v>Skills Development Levy;</v>
          </cell>
          <cell r="G853">
            <v>64001.34</v>
          </cell>
          <cell r="I853">
            <v>68225.428440000003</v>
          </cell>
        </row>
        <row r="854">
          <cell r="B854" t="str">
            <v>1012</v>
          </cell>
          <cell r="D854" t="str">
            <v>1001/1012/0000</v>
          </cell>
          <cell r="E854" t="str">
            <v>Compensation Commissioner;</v>
          </cell>
          <cell r="G854" t="str">
            <v xml:space="preserve">                         -  </v>
          </cell>
          <cell r="I854">
            <v>0</v>
          </cell>
        </row>
        <row r="855">
          <cell r="B855" t="str">
            <v>1050</v>
          </cell>
          <cell r="D855" t="str">
            <v>1001/1050/0000</v>
          </cell>
          <cell r="E855" t="str">
            <v>Medical Aid Fund;</v>
          </cell>
          <cell r="G855">
            <v>349023.24</v>
          </cell>
          <cell r="I855">
            <v>372058.77384000004</v>
          </cell>
        </row>
        <row r="856">
          <cell r="B856" t="str">
            <v>1051</v>
          </cell>
          <cell r="D856" t="str">
            <v>1001/1051/0000</v>
          </cell>
          <cell r="E856" t="str">
            <v>Pension Fund ;</v>
          </cell>
          <cell r="G856">
            <v>977232.55</v>
          </cell>
          <cell r="I856">
            <v>1041729.8983000001</v>
          </cell>
        </row>
        <row r="857">
          <cell r="B857" t="str">
            <v>1052</v>
          </cell>
          <cell r="D857" t="str">
            <v>1001/1052/0000</v>
          </cell>
          <cell r="E857" t="str">
            <v>UIF;</v>
          </cell>
          <cell r="G857">
            <v>61561.919999999998</v>
          </cell>
          <cell r="I857">
            <v>65625.006720000005</v>
          </cell>
        </row>
        <row r="858">
          <cell r="B858" t="str">
            <v>2000</v>
          </cell>
          <cell r="D858" t="str">
            <v>1001/2000/0000</v>
          </cell>
          <cell r="E858" t="str">
            <v>Bad Debts;</v>
          </cell>
          <cell r="G858">
            <v>1600000</v>
          </cell>
          <cell r="I858">
            <v>2727466.8624000004</v>
          </cell>
        </row>
        <row r="859">
          <cell r="B859" t="str">
            <v>4000</v>
          </cell>
          <cell r="D859" t="str">
            <v>1001/4000/0000</v>
          </cell>
          <cell r="E859" t="str">
            <v>Depreciation;</v>
          </cell>
          <cell r="G859">
            <v>7336000</v>
          </cell>
          <cell r="I859">
            <v>7460711.9999999991</v>
          </cell>
        </row>
        <row r="860">
          <cell r="B860" t="str">
            <v>5002</v>
          </cell>
          <cell r="D860" t="str">
            <v>1001/5002/0000</v>
          </cell>
          <cell r="E860" t="str">
            <v>Interest - DBSA;</v>
          </cell>
          <cell r="G860">
            <v>67843.98</v>
          </cell>
          <cell r="I860">
            <v>160000</v>
          </cell>
        </row>
        <row r="861">
          <cell r="B861" t="str">
            <v>5052</v>
          </cell>
          <cell r="D861" t="str">
            <v>1001/5052/0000</v>
          </cell>
          <cell r="E861" t="str">
            <v>Redemption - DBSA;</v>
          </cell>
          <cell r="G861">
            <v>171270.16</v>
          </cell>
          <cell r="I861">
            <v>112000</v>
          </cell>
        </row>
        <row r="862">
          <cell r="B862" t="str">
            <v>6202</v>
          </cell>
          <cell r="D862" t="str">
            <v>1001/6202/0000</v>
          </cell>
          <cell r="E862" t="str">
            <v>Equitable Share-Indigent Sha</v>
          </cell>
          <cell r="G862">
            <v>1427020</v>
          </cell>
          <cell r="I862">
            <v>2424600</v>
          </cell>
        </row>
        <row r="863">
          <cell r="B863" t="str">
            <v>6210</v>
          </cell>
          <cell r="D863" t="str">
            <v>1001/6210/0000</v>
          </cell>
          <cell r="E863" t="str">
            <v>MIG Projects;</v>
          </cell>
          <cell r="G863">
            <v>11864265</v>
          </cell>
          <cell r="I863">
            <v>0</v>
          </cell>
        </row>
        <row r="864">
          <cell r="B864" t="str">
            <v>6215</v>
          </cell>
          <cell r="D864" t="str">
            <v>1001/6215/0000</v>
          </cell>
          <cell r="E864" t="str">
            <v>Regional Bulk Infra Projects</v>
          </cell>
          <cell r="G864" t="str">
            <v xml:space="preserve">                         -  </v>
          </cell>
          <cell r="I864">
            <v>0</v>
          </cell>
        </row>
        <row r="865">
          <cell r="B865" t="str">
            <v>6514</v>
          </cell>
          <cell r="D865" t="str">
            <v>1001/6514/0000</v>
          </cell>
          <cell r="E865" t="str">
            <v>Printing &amp; Stationary;</v>
          </cell>
          <cell r="G865" t="str">
            <v xml:space="preserve">                         -  </v>
          </cell>
          <cell r="I865">
            <v>0</v>
          </cell>
        </row>
        <row r="866">
          <cell r="B866" t="str">
            <v>6525</v>
          </cell>
          <cell r="D866" t="str">
            <v>1001/6525/0000</v>
          </cell>
          <cell r="E866" t="str">
            <v>Postage;</v>
          </cell>
          <cell r="G866" t="str">
            <v xml:space="preserve">                         -  </v>
          </cell>
          <cell r="I866">
            <v>0</v>
          </cell>
        </row>
        <row r="867">
          <cell r="B867" t="str">
            <v>6527</v>
          </cell>
          <cell r="D867" t="str">
            <v>1001/6527/0000</v>
          </cell>
          <cell r="E867" t="str">
            <v>Health Services;</v>
          </cell>
          <cell r="G867">
            <v>5333.33</v>
          </cell>
          <cell r="I867">
            <v>85000</v>
          </cell>
        </row>
        <row r="868">
          <cell r="B868" t="str">
            <v>6531</v>
          </cell>
          <cell r="D868" t="str">
            <v>1001/6531/0000</v>
          </cell>
          <cell r="E868" t="str">
            <v>Operating License;</v>
          </cell>
          <cell r="G868" t="str">
            <v xml:space="preserve">                         -  </v>
          </cell>
          <cell r="I868">
            <v>0</v>
          </cell>
        </row>
        <row r="869">
          <cell r="B869" t="str">
            <v>6532</v>
          </cell>
          <cell r="D869" t="str">
            <v>1001/6532/0000</v>
          </cell>
          <cell r="E869" t="str">
            <v>Vehicle License;</v>
          </cell>
          <cell r="G869" t="str">
            <v xml:space="preserve">                         -  </v>
          </cell>
          <cell r="I869">
            <v>0</v>
          </cell>
        </row>
        <row r="870">
          <cell r="B870" t="str">
            <v>6533</v>
          </cell>
          <cell r="D870" t="str">
            <v>1001/6533/0000</v>
          </cell>
          <cell r="E870" t="str">
            <v>License &amp; Internet Fees;</v>
          </cell>
          <cell r="G870" t="str">
            <v xml:space="preserve">                         -  </v>
          </cell>
          <cell r="I870">
            <v>0</v>
          </cell>
        </row>
        <row r="871">
          <cell r="B871" t="str">
            <v>6535</v>
          </cell>
          <cell r="D871" t="str">
            <v>1001/6535/0000</v>
          </cell>
          <cell r="E871" t="str">
            <v>Inventory (tools,equip,etc.)</v>
          </cell>
          <cell r="G871">
            <v>8774.0300000000007</v>
          </cell>
          <cell r="I871">
            <v>10000</v>
          </cell>
        </row>
        <row r="872">
          <cell r="B872" t="str">
            <v>6535</v>
          </cell>
          <cell r="D872" t="str">
            <v>1001/6535/0017</v>
          </cell>
          <cell r="E872" t="str">
            <v>Inventory (tools,equip,etc.)</v>
          </cell>
          <cell r="G872">
            <v>11597.97</v>
          </cell>
          <cell r="I872">
            <v>12000</v>
          </cell>
        </row>
        <row r="873">
          <cell r="B873" t="str">
            <v>6535</v>
          </cell>
          <cell r="D873" t="str">
            <v>1001/6535/0018</v>
          </cell>
          <cell r="E873" t="str">
            <v>Inventory (tools,equip,etc.)</v>
          </cell>
          <cell r="G873" t="str">
            <v xml:space="preserve">                         -  </v>
          </cell>
          <cell r="I873">
            <v>0</v>
          </cell>
        </row>
        <row r="874">
          <cell r="B874" t="str">
            <v>6535</v>
          </cell>
          <cell r="D874" t="str">
            <v>1001/6535/0019</v>
          </cell>
          <cell r="E874" t="str">
            <v>Inventory (tools,equip,etc.)</v>
          </cell>
          <cell r="G874" t="str">
            <v xml:space="preserve">                         -  </v>
          </cell>
          <cell r="I874">
            <v>0</v>
          </cell>
        </row>
        <row r="875">
          <cell r="B875" t="str">
            <v>6539</v>
          </cell>
          <cell r="D875" t="str">
            <v>1001/6539/0000</v>
          </cell>
          <cell r="E875" t="str">
            <v>Training;</v>
          </cell>
          <cell r="G875" t="str">
            <v xml:space="preserve">                         -  </v>
          </cell>
          <cell r="I875">
            <v>0</v>
          </cell>
        </row>
        <row r="876">
          <cell r="B876" t="str">
            <v>6541</v>
          </cell>
          <cell r="D876" t="str">
            <v>1001/6541/0000</v>
          </cell>
          <cell r="E876" t="str">
            <v>Subsistence &amp; Traveling;</v>
          </cell>
          <cell r="G876">
            <v>80000</v>
          </cell>
          <cell r="I876">
            <v>45000</v>
          </cell>
        </row>
        <row r="877">
          <cell r="B877" t="str">
            <v>6543</v>
          </cell>
          <cell r="D877" t="str">
            <v>1001/6543/0000</v>
          </cell>
          <cell r="E877" t="str">
            <v>Cleaning Materials;</v>
          </cell>
          <cell r="G877">
            <v>8267.6299999999992</v>
          </cell>
          <cell r="I877">
            <v>9000</v>
          </cell>
        </row>
        <row r="878">
          <cell r="B878" t="str">
            <v>6544</v>
          </cell>
          <cell r="D878" t="str">
            <v>1001/6544/0000</v>
          </cell>
          <cell r="E878" t="str">
            <v>Telephone Charges;</v>
          </cell>
          <cell r="G878" t="str">
            <v xml:space="preserve">                         -  </v>
          </cell>
          <cell r="I878">
            <v>0</v>
          </cell>
        </row>
        <row r="879">
          <cell r="B879" t="str">
            <v>6546</v>
          </cell>
          <cell r="D879" t="str">
            <v>1001/6546/0000</v>
          </cell>
          <cell r="E879" t="str">
            <v>Uniforms &amp; Protective Clothi</v>
          </cell>
          <cell r="G879">
            <v>8307.07</v>
          </cell>
          <cell r="I879">
            <v>0</v>
          </cell>
        </row>
        <row r="880">
          <cell r="B880" t="str">
            <v>6546</v>
          </cell>
          <cell r="D880" t="str">
            <v>1001/6546/0017</v>
          </cell>
          <cell r="E880" t="str">
            <v>Uniforms &amp; Protective Clothi</v>
          </cell>
          <cell r="G880" t="str">
            <v xml:space="preserve">                         -  </v>
          </cell>
          <cell r="I880">
            <v>0</v>
          </cell>
        </row>
        <row r="881">
          <cell r="B881" t="str">
            <v>6546</v>
          </cell>
          <cell r="D881" t="str">
            <v>1001/6546/0018</v>
          </cell>
          <cell r="E881" t="str">
            <v>Uniforms &amp; Protective Clothi</v>
          </cell>
          <cell r="G881" t="str">
            <v xml:space="preserve">                         -  </v>
          </cell>
          <cell r="I881">
            <v>0</v>
          </cell>
        </row>
        <row r="882">
          <cell r="B882" t="str">
            <v>6546</v>
          </cell>
          <cell r="D882" t="str">
            <v>1001/6546/0019</v>
          </cell>
          <cell r="E882" t="str">
            <v>Uniforms &amp; Protective Clothi</v>
          </cell>
          <cell r="G882" t="str">
            <v xml:space="preserve">                         -  </v>
          </cell>
          <cell r="I882">
            <v>0</v>
          </cell>
        </row>
        <row r="883">
          <cell r="B883" t="str">
            <v>6549</v>
          </cell>
          <cell r="D883" t="str">
            <v>1001/6549/0000</v>
          </cell>
          <cell r="E883" t="str">
            <v>Insurance - External;</v>
          </cell>
          <cell r="G883" t="str">
            <v xml:space="preserve">                         -  </v>
          </cell>
          <cell r="I883">
            <v>0</v>
          </cell>
        </row>
        <row r="884">
          <cell r="B884" t="str">
            <v>6552</v>
          </cell>
          <cell r="D884" t="str">
            <v>1001/6552/0000</v>
          </cell>
          <cell r="E884" t="str">
            <v>Fuel &amp; Oil - Vehicles;</v>
          </cell>
          <cell r="G884">
            <v>472.98</v>
          </cell>
          <cell r="I884">
            <v>0</v>
          </cell>
        </row>
        <row r="885">
          <cell r="B885" t="str">
            <v>6552</v>
          </cell>
          <cell r="D885" t="str">
            <v>1001/6552/0017</v>
          </cell>
          <cell r="E885" t="str">
            <v>Fuel &amp; Oil - Vehicles;Zastro</v>
          </cell>
          <cell r="G885" t="str">
            <v xml:space="preserve">                         -  </v>
          </cell>
          <cell r="I885">
            <v>0</v>
          </cell>
        </row>
        <row r="886">
          <cell r="B886" t="str">
            <v>6552</v>
          </cell>
          <cell r="D886" t="str">
            <v>1001/6552/0018</v>
          </cell>
          <cell r="E886" t="str">
            <v>Fuel &amp; Oil - Vehicles;Smithf</v>
          </cell>
          <cell r="G886" t="str">
            <v xml:space="preserve">                         -  </v>
          </cell>
          <cell r="I886">
            <v>0</v>
          </cell>
        </row>
        <row r="887">
          <cell r="B887" t="str">
            <v>6552</v>
          </cell>
          <cell r="D887" t="str">
            <v>1001/6552/0019</v>
          </cell>
          <cell r="E887" t="str">
            <v>Fuel &amp; Oil - Vehicles;Rouxvi</v>
          </cell>
          <cell r="G887" t="str">
            <v xml:space="preserve">                         -  </v>
          </cell>
          <cell r="I887">
            <v>0</v>
          </cell>
        </row>
        <row r="888">
          <cell r="B888" t="str">
            <v>6554</v>
          </cell>
          <cell r="D888" t="str">
            <v>1001/6554/0000</v>
          </cell>
          <cell r="E888" t="str">
            <v>Consumables;</v>
          </cell>
          <cell r="G888">
            <v>14397.6</v>
          </cell>
          <cell r="I888">
            <v>31500</v>
          </cell>
        </row>
        <row r="889">
          <cell r="B889" t="str">
            <v>6558</v>
          </cell>
          <cell r="D889" t="str">
            <v>1001/6558/0000</v>
          </cell>
          <cell r="E889" t="str">
            <v>Electricity Purchases;</v>
          </cell>
          <cell r="G889">
            <v>600000</v>
          </cell>
          <cell r="I889">
            <v>666000</v>
          </cell>
        </row>
        <row r="890">
          <cell r="B890" t="str">
            <v>6559</v>
          </cell>
          <cell r="D890" t="str">
            <v>1001/6559/0000</v>
          </cell>
          <cell r="E890" t="str">
            <v>CCA - Infrastructure;</v>
          </cell>
          <cell r="G890" t="str">
            <v xml:space="preserve">                         -  </v>
          </cell>
          <cell r="I890">
            <v>0</v>
          </cell>
        </row>
        <row r="891">
          <cell r="B891" t="str">
            <v>6560</v>
          </cell>
          <cell r="D891" t="str">
            <v>1001/6560/0000</v>
          </cell>
          <cell r="E891" t="str">
            <v>CCA - Tools &amp; Equipment;</v>
          </cell>
          <cell r="G891" t="str">
            <v xml:space="preserve">                         -  </v>
          </cell>
          <cell r="I891">
            <v>481500</v>
          </cell>
        </row>
        <row r="892">
          <cell r="B892" t="str">
            <v>6561</v>
          </cell>
          <cell r="D892" t="str">
            <v>1001/6561/0000</v>
          </cell>
          <cell r="E892" t="str">
            <v>CCA - Vehicles, Plant &amp; Equi</v>
          </cell>
          <cell r="G892" t="str">
            <v xml:space="preserve">                         -  </v>
          </cell>
          <cell r="I892">
            <v>0</v>
          </cell>
        </row>
        <row r="893">
          <cell r="B893" t="str">
            <v>6566</v>
          </cell>
          <cell r="D893" t="str">
            <v>1001/6566/0000</v>
          </cell>
          <cell r="E893" t="str">
            <v>MIG - Expenses;</v>
          </cell>
          <cell r="G893" t="str">
            <v xml:space="preserve">                         -  </v>
          </cell>
          <cell r="I893">
            <v>0</v>
          </cell>
        </row>
        <row r="894">
          <cell r="B894" t="str">
            <v>6801</v>
          </cell>
          <cell r="D894" t="str">
            <v>1001/6801/0000</v>
          </cell>
          <cell r="E894" t="str">
            <v>R/M - Buildings;</v>
          </cell>
          <cell r="G894" t="str">
            <v xml:space="preserve">                         -  </v>
          </cell>
          <cell r="I894">
            <v>0</v>
          </cell>
        </row>
        <row r="895">
          <cell r="B895" t="str">
            <v>6802</v>
          </cell>
          <cell r="D895" t="str">
            <v>1001/6802/0000</v>
          </cell>
          <cell r="E895" t="str">
            <v>R/M - Tools &amp; Equipment;</v>
          </cell>
          <cell r="G895" t="str">
            <v xml:space="preserve">                         -  </v>
          </cell>
          <cell r="I895">
            <v>171000</v>
          </cell>
        </row>
        <row r="896">
          <cell r="B896" t="str">
            <v>6802</v>
          </cell>
          <cell r="D896" t="str">
            <v>1001/6802/0017</v>
          </cell>
          <cell r="E896" t="str">
            <v>R/M - Tools &amp; Equipment;Zast</v>
          </cell>
          <cell r="G896" t="str">
            <v xml:space="preserve">                         -  </v>
          </cell>
          <cell r="I896">
            <v>0</v>
          </cell>
        </row>
        <row r="897">
          <cell r="B897" t="str">
            <v>6802</v>
          </cell>
          <cell r="D897" t="str">
            <v>1001/6802/0018</v>
          </cell>
          <cell r="E897" t="str">
            <v>R/M - Tools &amp; Equipment;Smit</v>
          </cell>
          <cell r="G897" t="str">
            <v xml:space="preserve">                         -  </v>
          </cell>
          <cell r="I897">
            <v>0</v>
          </cell>
        </row>
        <row r="898">
          <cell r="B898" t="str">
            <v>6802</v>
          </cell>
          <cell r="D898" t="str">
            <v>1001/6802/0019</v>
          </cell>
          <cell r="E898" t="str">
            <v>R/M - Tools &amp; Equipment;Roux</v>
          </cell>
          <cell r="G898" t="str">
            <v xml:space="preserve">                         -  </v>
          </cell>
          <cell r="I898">
            <v>0</v>
          </cell>
        </row>
        <row r="899">
          <cell r="B899" t="str">
            <v>6808</v>
          </cell>
          <cell r="D899" t="str">
            <v>1001/6808/0000</v>
          </cell>
          <cell r="E899" t="str">
            <v>R/M - Vehicles &amp; Equipment;</v>
          </cell>
          <cell r="G899" t="str">
            <v xml:space="preserve">                         -  </v>
          </cell>
          <cell r="I899">
            <v>0</v>
          </cell>
        </row>
        <row r="900">
          <cell r="B900" t="str">
            <v>6808</v>
          </cell>
          <cell r="D900" t="str">
            <v>1001/6808/0017</v>
          </cell>
          <cell r="E900" t="str">
            <v>R/M - Vehicles &amp; Equipment;Z</v>
          </cell>
          <cell r="G900" t="str">
            <v xml:space="preserve">                         -  </v>
          </cell>
          <cell r="I900">
            <v>0</v>
          </cell>
        </row>
        <row r="901">
          <cell r="B901" t="str">
            <v>6808</v>
          </cell>
          <cell r="D901" t="str">
            <v>1001/6808/0018</v>
          </cell>
          <cell r="E901" t="str">
            <v>R/M - Vehicles &amp; Equipment;S</v>
          </cell>
          <cell r="G901" t="str">
            <v xml:space="preserve">                         -  </v>
          </cell>
          <cell r="I901">
            <v>0</v>
          </cell>
        </row>
        <row r="902">
          <cell r="B902" t="str">
            <v>6808</v>
          </cell>
          <cell r="D902" t="str">
            <v>1001/6808/0019</v>
          </cell>
          <cell r="E902" t="str">
            <v>R/M - Vehicles &amp; Equipment;R</v>
          </cell>
          <cell r="G902" t="str">
            <v xml:space="preserve">                         -  </v>
          </cell>
          <cell r="I902">
            <v>0</v>
          </cell>
        </row>
        <row r="903">
          <cell r="B903" t="str">
            <v>6812</v>
          </cell>
          <cell r="D903" t="str">
            <v>1001/6812/0000</v>
          </cell>
          <cell r="E903" t="str">
            <v>R/M - Sewerage;</v>
          </cell>
          <cell r="G903" t="str">
            <v xml:space="preserve">                         -  </v>
          </cell>
          <cell r="I903">
            <v>0</v>
          </cell>
        </row>
        <row r="904">
          <cell r="B904" t="str">
            <v>6815</v>
          </cell>
          <cell r="D904" t="str">
            <v>1001/6815/0000</v>
          </cell>
          <cell r="E904" t="str">
            <v>R/M - Plant &amp; Equipment;</v>
          </cell>
          <cell r="G904" t="str">
            <v xml:space="preserve">                         -  </v>
          </cell>
          <cell r="I904">
            <v>0</v>
          </cell>
        </row>
        <row r="905">
          <cell r="B905" t="str">
            <v>6815</v>
          </cell>
          <cell r="D905" t="str">
            <v>1001/6815/0017</v>
          </cell>
          <cell r="E905" t="str">
            <v>R/M - Plant &amp; Equipment;Zast</v>
          </cell>
          <cell r="G905" t="str">
            <v xml:space="preserve">                         -  </v>
          </cell>
          <cell r="I905">
            <v>0</v>
          </cell>
        </row>
        <row r="906">
          <cell r="B906" t="str">
            <v>6815</v>
          </cell>
          <cell r="D906" t="str">
            <v>1001/6815/0018</v>
          </cell>
          <cell r="E906" t="str">
            <v>R/M - Plant &amp; Equipment;Smit</v>
          </cell>
          <cell r="G906" t="str">
            <v xml:space="preserve">                         -  </v>
          </cell>
          <cell r="I906">
            <v>0</v>
          </cell>
        </row>
        <row r="907">
          <cell r="B907" t="str">
            <v>6815</v>
          </cell>
          <cell r="D907" t="str">
            <v>1001/6815/0019</v>
          </cell>
          <cell r="E907" t="str">
            <v>R/M - Plant &amp; Equipment;Roux</v>
          </cell>
          <cell r="G907" t="str">
            <v xml:space="preserve">                         -  </v>
          </cell>
          <cell r="I907">
            <v>0</v>
          </cell>
        </row>
        <row r="908">
          <cell r="B908" t="str">
            <v>6818</v>
          </cell>
          <cell r="D908" t="str">
            <v>1001/6818/0000</v>
          </cell>
          <cell r="E908" t="str">
            <v>R/M - Grounds/Gardens;</v>
          </cell>
          <cell r="G908" t="str">
            <v xml:space="preserve">                         -  </v>
          </cell>
          <cell r="I908">
            <v>0</v>
          </cell>
        </row>
        <row r="909">
          <cell r="B909" t="str">
            <v>7500</v>
          </cell>
          <cell r="D909" t="str">
            <v>1001/7500/0000</v>
          </cell>
          <cell r="E909" t="str">
            <v>Contr - Bad Debts;</v>
          </cell>
          <cell r="G909" t="str">
            <v xml:space="preserve">                         -  </v>
          </cell>
          <cell r="I909">
            <v>0</v>
          </cell>
        </row>
        <row r="910">
          <cell r="B910" t="str">
            <v>7501</v>
          </cell>
          <cell r="D910" t="str">
            <v>1001/7501/0000</v>
          </cell>
          <cell r="E910" t="str">
            <v>Contr - Leave Reserve;</v>
          </cell>
          <cell r="G910">
            <v>110</v>
          </cell>
          <cell r="I910">
            <v>0</v>
          </cell>
        </row>
        <row r="911">
          <cell r="B911" t="str">
            <v>7502</v>
          </cell>
          <cell r="D911" t="str">
            <v>1001/7502/0000</v>
          </cell>
          <cell r="E911" t="str">
            <v>Contr Fund - Pro-rata Bonus</v>
          </cell>
          <cell r="G911">
            <v>25520</v>
          </cell>
          <cell r="I911">
            <v>27000</v>
          </cell>
        </row>
        <row r="912">
          <cell r="B912" t="str">
            <v>8055</v>
          </cell>
          <cell r="D912" t="str">
            <v>1001/8055/0000</v>
          </cell>
          <cell r="E912" t="str">
            <v>Sewerage Levies;</v>
          </cell>
          <cell r="G912">
            <v>-8349958.0999999996</v>
          </cell>
          <cell r="I912">
            <v>-8701274.2370993998</v>
          </cell>
        </row>
        <row r="913">
          <cell r="B913" t="str">
            <v>8401</v>
          </cell>
          <cell r="D913" t="str">
            <v>1001/8401/0000</v>
          </cell>
          <cell r="E913" t="str">
            <v>NT Grant - Equitable Share;</v>
          </cell>
          <cell r="G913">
            <v>-5587998.96</v>
          </cell>
          <cell r="I913">
            <v>-5327156.1492118472</v>
          </cell>
        </row>
        <row r="914">
          <cell r="B914" t="str">
            <v>8450</v>
          </cell>
          <cell r="D914" t="str">
            <v>1001/8450/0000</v>
          </cell>
          <cell r="E914" t="str">
            <v>NT Grant - MIG;</v>
          </cell>
          <cell r="G914">
            <v>-11864265</v>
          </cell>
          <cell r="I914">
            <v>0</v>
          </cell>
        </row>
        <row r="915">
          <cell r="B915" t="str">
            <v>8455</v>
          </cell>
          <cell r="D915" t="str">
            <v>1001/8455/0000</v>
          </cell>
          <cell r="E915" t="str">
            <v>Regional Bulk Infra Grant;</v>
          </cell>
          <cell r="G915" t="str">
            <v xml:space="preserve">                         -  </v>
          </cell>
        </row>
        <row r="916">
          <cell r="B916" t="str">
            <v>8457</v>
          </cell>
          <cell r="D916" t="str">
            <v>1001/8457/0000</v>
          </cell>
          <cell r="E916" t="str">
            <v>Provincial Grant;</v>
          </cell>
          <cell r="G916" t="str">
            <v xml:space="preserve">                         -  </v>
          </cell>
        </row>
        <row r="917">
          <cell r="B917" t="str">
            <v>8505</v>
          </cell>
          <cell r="D917" t="str">
            <v>1001/8505/0000</v>
          </cell>
          <cell r="E917" t="str">
            <v>Connection Fees;</v>
          </cell>
          <cell r="G917">
            <v>-21986</v>
          </cell>
          <cell r="I917">
            <v>-25000</v>
          </cell>
        </row>
        <row r="918">
          <cell r="B918" t="str">
            <v>8510</v>
          </cell>
          <cell r="D918" t="str">
            <v>1001/8510/0000</v>
          </cell>
          <cell r="E918" t="str">
            <v>Sewerage Blockages;</v>
          </cell>
          <cell r="G918">
            <v>-5376.28</v>
          </cell>
          <cell r="I918">
            <v>-6000</v>
          </cell>
        </row>
        <row r="919">
          <cell r="B919" t="str">
            <v>8521</v>
          </cell>
          <cell r="D919" t="str">
            <v>1001/8521/0000</v>
          </cell>
          <cell r="E919" t="str">
            <v>Loan - ABSA;</v>
          </cell>
          <cell r="G919" t="str">
            <v xml:space="preserve">                         -  </v>
          </cell>
          <cell r="I919">
            <v>0</v>
          </cell>
        </row>
        <row r="920">
          <cell r="E920" t="str">
            <v>Main account subtotal</v>
          </cell>
          <cell r="G920">
            <v>5091986.299999998</v>
          </cell>
          <cell r="I920">
            <v>8563437.1648287512</v>
          </cell>
        </row>
        <row r="921">
          <cell r="D921">
            <v>1001</v>
          </cell>
          <cell r="E921" t="str">
            <v>Main account total</v>
          </cell>
        </row>
        <row r="922">
          <cell r="D922" t="str">
            <v>---------------</v>
          </cell>
          <cell r="E922" t="str">
            <v>--------------------------------</v>
          </cell>
          <cell r="G922" t="str">
            <v xml:space="preserve"> ------------ </v>
          </cell>
        </row>
        <row r="923">
          <cell r="D923">
            <v>1011</v>
          </cell>
          <cell r="E923" t="str">
            <v>WASTE MANAGEMENT - Community Services</v>
          </cell>
        </row>
        <row r="924">
          <cell r="B924" t="str">
            <v>1000</v>
          </cell>
          <cell r="D924" t="str">
            <v>1011/1000/0000</v>
          </cell>
          <cell r="E924" t="str">
            <v>Salaries;</v>
          </cell>
          <cell r="G924">
            <v>2849990.45</v>
          </cell>
          <cell r="I924">
            <v>3038089.8197000003</v>
          </cell>
        </row>
        <row r="925">
          <cell r="B925" t="str">
            <v>1002</v>
          </cell>
          <cell r="D925" t="str">
            <v>1011/1002/0000</v>
          </cell>
          <cell r="E925" t="str">
            <v>Annual Bonus;</v>
          </cell>
          <cell r="G925">
            <v>222534.61</v>
          </cell>
          <cell r="I925">
            <v>237221.89426</v>
          </cell>
        </row>
        <row r="926">
          <cell r="B926" t="str">
            <v>1003</v>
          </cell>
          <cell r="D926" t="str">
            <v>1011/1003/0000</v>
          </cell>
          <cell r="E926" t="str">
            <v>Allowance - Telephone;</v>
          </cell>
          <cell r="G926" t="str">
            <v xml:space="preserve">                         -  </v>
          </cell>
          <cell r="I926">
            <v>0</v>
          </cell>
        </row>
        <row r="927">
          <cell r="B927" t="str">
            <v>1004</v>
          </cell>
          <cell r="D927" t="str">
            <v>1011/1004/0000</v>
          </cell>
          <cell r="E927" t="str">
            <v>Allowance Standby;</v>
          </cell>
          <cell r="G927">
            <v>52676.85</v>
          </cell>
          <cell r="I927">
            <v>56153.522100000002</v>
          </cell>
        </row>
        <row r="928">
          <cell r="B928" t="str">
            <v>1005</v>
          </cell>
          <cell r="D928" t="str">
            <v>1011/1005/0000</v>
          </cell>
          <cell r="E928" t="str">
            <v>Housing Subsidy ;</v>
          </cell>
          <cell r="G928">
            <v>1929.02</v>
          </cell>
          <cell r="I928">
            <v>2056.3353200000001</v>
          </cell>
        </row>
        <row r="929">
          <cell r="B929" t="str">
            <v>1006</v>
          </cell>
          <cell r="D929" t="str">
            <v>1011/1006/0000</v>
          </cell>
          <cell r="E929" t="str">
            <v>Overtime;</v>
          </cell>
          <cell r="G929">
            <v>182891</v>
          </cell>
          <cell r="I929">
            <v>194961.80600000001</v>
          </cell>
        </row>
        <row r="930">
          <cell r="B930" t="str">
            <v>1007</v>
          </cell>
          <cell r="D930" t="str">
            <v>1011/1007/0000</v>
          </cell>
          <cell r="E930" t="str">
            <v>Allowance - Other;</v>
          </cell>
          <cell r="G930" t="str">
            <v xml:space="preserve">                         -  </v>
          </cell>
          <cell r="I930">
            <v>0</v>
          </cell>
        </row>
        <row r="931">
          <cell r="B931" t="str">
            <v>1008</v>
          </cell>
          <cell r="D931" t="str">
            <v>1011/1008/0000</v>
          </cell>
          <cell r="E931" t="str">
            <v>Temporary Workers;</v>
          </cell>
          <cell r="G931" t="str">
            <v xml:space="preserve">                         -  </v>
          </cell>
          <cell r="I931">
            <v>0</v>
          </cell>
        </row>
        <row r="932">
          <cell r="B932" t="str">
            <v>1010</v>
          </cell>
          <cell r="D932" t="str">
            <v>1011/1010/0000</v>
          </cell>
          <cell r="E932" t="str">
            <v>Industrial Council Levy;</v>
          </cell>
          <cell r="G932">
            <v>3065.65</v>
          </cell>
          <cell r="I932">
            <v>3267.9829000000004</v>
          </cell>
        </row>
        <row r="933">
          <cell r="B933" t="str">
            <v>1011</v>
          </cell>
          <cell r="D933" t="str">
            <v>1011/1011/0000</v>
          </cell>
          <cell r="E933" t="str">
            <v>Skills Development Levy;</v>
          </cell>
          <cell r="G933">
            <v>33594.76</v>
          </cell>
          <cell r="I933">
            <v>35812.014160000006</v>
          </cell>
        </row>
        <row r="934">
          <cell r="B934" t="str">
            <v>1012</v>
          </cell>
          <cell r="D934" t="str">
            <v>1011/1012/0000</v>
          </cell>
          <cell r="E934" t="str">
            <v>Compensation Commissioner;</v>
          </cell>
          <cell r="G934" t="str">
            <v xml:space="preserve">                         -  </v>
          </cell>
          <cell r="I934">
            <v>0</v>
          </cell>
        </row>
        <row r="935">
          <cell r="B935" t="str">
            <v>1050</v>
          </cell>
          <cell r="D935" t="str">
            <v>1011/1050/0000</v>
          </cell>
          <cell r="E935" t="str">
            <v>Medical Aid Fund;</v>
          </cell>
          <cell r="G935">
            <v>158584.14000000001</v>
          </cell>
          <cell r="I935">
            <v>169050.69324000002</v>
          </cell>
        </row>
        <row r="936">
          <cell r="B936" t="str">
            <v>1051</v>
          </cell>
          <cell r="D936" t="str">
            <v>1011/1051/0000</v>
          </cell>
          <cell r="E936" t="str">
            <v>Pension Fund ;</v>
          </cell>
          <cell r="G936">
            <v>551070.19999999995</v>
          </cell>
          <cell r="I936">
            <v>587440.83319999999</v>
          </cell>
        </row>
        <row r="937">
          <cell r="B937" t="str">
            <v>1052</v>
          </cell>
          <cell r="D937" t="str">
            <v>1011/1052/0000</v>
          </cell>
          <cell r="E937" t="str">
            <v>UIF;</v>
          </cell>
          <cell r="G937">
            <v>33640.449999999997</v>
          </cell>
          <cell r="I937">
            <v>35860.719700000001</v>
          </cell>
        </row>
        <row r="938">
          <cell r="B938" t="str">
            <v>2000</v>
          </cell>
          <cell r="D938" t="str">
            <v>1011/2000/0000</v>
          </cell>
          <cell r="E938" t="str">
            <v>Bad Debts;</v>
          </cell>
          <cell r="G938">
            <v>1200000</v>
          </cell>
          <cell r="I938">
            <v>2045600.1468</v>
          </cell>
        </row>
        <row r="939">
          <cell r="B939" t="str">
            <v>4000</v>
          </cell>
          <cell r="D939" t="str">
            <v>1011/4000/0000</v>
          </cell>
          <cell r="E939" t="str">
            <v>Depreciation;</v>
          </cell>
          <cell r="G939">
            <v>3112000</v>
          </cell>
          <cell r="I939">
            <v>3164903.9999999995</v>
          </cell>
        </row>
        <row r="940">
          <cell r="B940" t="str">
            <v>5001</v>
          </cell>
          <cell r="D940" t="str">
            <v>1011/5001/0000</v>
          </cell>
          <cell r="E940" t="str">
            <v>Interest External Loans;</v>
          </cell>
          <cell r="G940" t="str">
            <v xml:space="preserve">                         -  </v>
          </cell>
          <cell r="I940">
            <v>0</v>
          </cell>
        </row>
        <row r="941">
          <cell r="B941" t="str">
            <v>5051</v>
          </cell>
          <cell r="D941" t="str">
            <v>1011/5051/0000</v>
          </cell>
          <cell r="E941" t="str">
            <v>Redemption - External Loans;</v>
          </cell>
          <cell r="G941" t="str">
            <v xml:space="preserve">                         -  </v>
          </cell>
          <cell r="I941">
            <v>0</v>
          </cell>
        </row>
        <row r="942">
          <cell r="B942" t="str">
            <v>6202</v>
          </cell>
          <cell r="D942" t="str">
            <v>1011/6202/0000</v>
          </cell>
          <cell r="E942" t="str">
            <v>Equitable Share-Indigent Sha</v>
          </cell>
          <cell r="G942">
            <v>1077000</v>
          </cell>
          <cell r="I942">
            <v>1385100</v>
          </cell>
        </row>
        <row r="943">
          <cell r="B943" t="str">
            <v>6526</v>
          </cell>
          <cell r="D943" t="str">
            <v>1011/6526/0000</v>
          </cell>
          <cell r="E943" t="str">
            <v>Tools &amp; Accessories;</v>
          </cell>
          <cell r="G943">
            <v>3658.27</v>
          </cell>
          <cell r="I943">
            <v>0</v>
          </cell>
        </row>
        <row r="944">
          <cell r="B944" t="str">
            <v>6530</v>
          </cell>
          <cell r="D944" t="str">
            <v>1011/6530/0000</v>
          </cell>
          <cell r="E944" t="str">
            <v>Rent - Equipment;</v>
          </cell>
          <cell r="G944" t="str">
            <v xml:space="preserve">                         -  </v>
          </cell>
          <cell r="I944">
            <v>0</v>
          </cell>
        </row>
        <row r="945">
          <cell r="B945" t="str">
            <v>6531</v>
          </cell>
          <cell r="D945" t="str">
            <v>1011/6531/0000</v>
          </cell>
          <cell r="E945" t="str">
            <v>Operating License;</v>
          </cell>
          <cell r="G945" t="str">
            <v xml:space="preserve">                         -  </v>
          </cell>
          <cell r="I945">
            <v>0</v>
          </cell>
        </row>
        <row r="946">
          <cell r="B946" t="str">
            <v>6532</v>
          </cell>
          <cell r="D946" t="str">
            <v>1011/6532/0000</v>
          </cell>
          <cell r="E946" t="str">
            <v>Vehicle License;</v>
          </cell>
          <cell r="G946" t="str">
            <v xml:space="preserve">                         -  </v>
          </cell>
          <cell r="I946">
            <v>0</v>
          </cell>
        </row>
        <row r="947">
          <cell r="B947" t="str">
            <v>6533</v>
          </cell>
          <cell r="D947" t="str">
            <v>1011/6533/0000</v>
          </cell>
          <cell r="E947" t="str">
            <v>License &amp; Internet Fees;</v>
          </cell>
          <cell r="G947">
            <v>1443.28</v>
          </cell>
          <cell r="I947">
            <v>1500</v>
          </cell>
        </row>
        <row r="948">
          <cell r="B948" t="str">
            <v>6535</v>
          </cell>
          <cell r="D948" t="str">
            <v>1011/6535/0000</v>
          </cell>
          <cell r="E948" t="str">
            <v>Inventory (tools,equip,etc.)</v>
          </cell>
          <cell r="G948">
            <v>1989.39</v>
          </cell>
          <cell r="I948">
            <v>2500</v>
          </cell>
        </row>
        <row r="949">
          <cell r="B949" t="str">
            <v>6535</v>
          </cell>
          <cell r="D949" t="str">
            <v>1011/6535/0017</v>
          </cell>
          <cell r="E949" t="str">
            <v>Inventory (tools,equip,etc.)</v>
          </cell>
          <cell r="G949" t="str">
            <v xml:space="preserve">                         -  </v>
          </cell>
          <cell r="I949">
            <v>0</v>
          </cell>
        </row>
        <row r="950">
          <cell r="B950" t="str">
            <v>6535</v>
          </cell>
          <cell r="D950" t="str">
            <v>1011/6535/0018</v>
          </cell>
          <cell r="E950" t="str">
            <v>Inventory (tools,equip,etc.)</v>
          </cell>
          <cell r="G950" t="str">
            <v xml:space="preserve">                         -  </v>
          </cell>
          <cell r="I950">
            <v>0</v>
          </cell>
        </row>
        <row r="951">
          <cell r="B951" t="str">
            <v>6535</v>
          </cell>
          <cell r="D951" t="str">
            <v>1011/6535/0019</v>
          </cell>
          <cell r="E951" t="str">
            <v>Inventory (tools,equip,etc.)</v>
          </cell>
          <cell r="G951" t="str">
            <v xml:space="preserve">                         -  </v>
          </cell>
          <cell r="I951">
            <v>0</v>
          </cell>
        </row>
        <row r="952">
          <cell r="B952" t="str">
            <v>6539</v>
          </cell>
          <cell r="D952" t="str">
            <v>1011/6539/0000</v>
          </cell>
          <cell r="E952" t="str">
            <v>Training;</v>
          </cell>
          <cell r="G952" t="str">
            <v xml:space="preserve">                         -  </v>
          </cell>
          <cell r="I952">
            <v>0</v>
          </cell>
        </row>
        <row r="953">
          <cell r="B953" t="str">
            <v>6541</v>
          </cell>
          <cell r="D953" t="str">
            <v>1011/6541/0000</v>
          </cell>
          <cell r="E953" t="str">
            <v>Subsistence &amp; Traveling;</v>
          </cell>
          <cell r="G953">
            <v>784</v>
          </cell>
          <cell r="I953">
            <v>0</v>
          </cell>
        </row>
        <row r="954">
          <cell r="B954" t="str">
            <v>6543</v>
          </cell>
          <cell r="D954" t="str">
            <v>1011/6543/0000</v>
          </cell>
          <cell r="E954" t="str">
            <v>Cleaning Materials;</v>
          </cell>
          <cell r="G954">
            <v>946.27</v>
          </cell>
          <cell r="I954">
            <v>0</v>
          </cell>
        </row>
        <row r="955">
          <cell r="B955" t="str">
            <v>6544</v>
          </cell>
          <cell r="D955" t="str">
            <v>1011/6544/0000</v>
          </cell>
          <cell r="E955" t="str">
            <v>Telephone Charges;</v>
          </cell>
          <cell r="G955" t="str">
            <v xml:space="preserve">                         -  </v>
          </cell>
          <cell r="I955">
            <v>4000</v>
          </cell>
        </row>
        <row r="956">
          <cell r="B956" t="str">
            <v>6546</v>
          </cell>
          <cell r="D956" t="str">
            <v>1011/6546/0000</v>
          </cell>
          <cell r="E956" t="str">
            <v>Uniforms &amp; Protective Clothi</v>
          </cell>
          <cell r="G956">
            <v>15125.04</v>
          </cell>
          <cell r="I956">
            <v>27270</v>
          </cell>
        </row>
        <row r="957">
          <cell r="B957" t="str">
            <v>6546</v>
          </cell>
          <cell r="D957" t="str">
            <v>1011/6546/0017</v>
          </cell>
          <cell r="E957" t="str">
            <v>Uniforms &amp; Protective Clothi</v>
          </cell>
          <cell r="G957" t="str">
            <v xml:space="preserve">                         -  </v>
          </cell>
          <cell r="I957">
            <v>0</v>
          </cell>
        </row>
        <row r="958">
          <cell r="B958" t="str">
            <v>6546</v>
          </cell>
          <cell r="D958" t="str">
            <v>1011/6546/0018</v>
          </cell>
          <cell r="E958" t="str">
            <v>Uniforms &amp; Protective Clothi</v>
          </cell>
          <cell r="G958" t="str">
            <v xml:space="preserve">                         -  </v>
          </cell>
          <cell r="I958">
            <v>0</v>
          </cell>
        </row>
        <row r="959">
          <cell r="B959" t="str">
            <v>6546</v>
          </cell>
          <cell r="D959" t="str">
            <v>1011/6546/0019</v>
          </cell>
          <cell r="E959" t="str">
            <v>Uniforms &amp; Protective Clothi</v>
          </cell>
          <cell r="G959" t="str">
            <v xml:space="preserve">                         -  </v>
          </cell>
          <cell r="I959">
            <v>0</v>
          </cell>
        </row>
        <row r="960">
          <cell r="B960" t="str">
            <v>6549</v>
          </cell>
          <cell r="D960" t="str">
            <v>1011/6549/0000</v>
          </cell>
          <cell r="E960" t="str">
            <v>Insurance - External;</v>
          </cell>
          <cell r="G960" t="str">
            <v xml:space="preserve">                         -  </v>
          </cell>
          <cell r="I960">
            <v>0</v>
          </cell>
        </row>
        <row r="961">
          <cell r="B961" t="str">
            <v>6552</v>
          </cell>
          <cell r="D961" t="str">
            <v>1011/6552/0000</v>
          </cell>
          <cell r="E961" t="str">
            <v>Fuel &amp; Oil - Vehicles;</v>
          </cell>
          <cell r="G961">
            <v>33329.18</v>
          </cell>
          <cell r="I961">
            <v>36000</v>
          </cell>
        </row>
        <row r="962">
          <cell r="B962" t="str">
            <v>6552</v>
          </cell>
          <cell r="D962" t="str">
            <v>1011/6552/0017</v>
          </cell>
          <cell r="E962" t="str">
            <v>Fuel &amp; Oil - Vehicles;Zastro</v>
          </cell>
          <cell r="G962" t="str">
            <v xml:space="preserve">                         -  </v>
          </cell>
          <cell r="I962">
            <v>0</v>
          </cell>
        </row>
        <row r="963">
          <cell r="B963" t="str">
            <v>6552</v>
          </cell>
          <cell r="D963" t="str">
            <v>1011/6552/0018</v>
          </cell>
          <cell r="E963" t="str">
            <v>Fuel &amp; Oil - Vehicles;Smithf</v>
          </cell>
          <cell r="G963" t="str">
            <v xml:space="preserve">                         -  </v>
          </cell>
          <cell r="I963">
            <v>0</v>
          </cell>
        </row>
        <row r="964">
          <cell r="B964" t="str">
            <v>6552</v>
          </cell>
          <cell r="D964" t="str">
            <v>1011/6552/0019</v>
          </cell>
          <cell r="E964" t="str">
            <v>Fuel &amp; Oil - Vehicles;Rouxvi</v>
          </cell>
          <cell r="G964" t="str">
            <v xml:space="preserve">                         -  </v>
          </cell>
          <cell r="I964">
            <v>0</v>
          </cell>
        </row>
        <row r="965">
          <cell r="B965" t="str">
            <v>6554</v>
          </cell>
          <cell r="D965" t="str">
            <v>1011/6554/0000</v>
          </cell>
          <cell r="E965" t="str">
            <v>Consumables;</v>
          </cell>
          <cell r="G965">
            <v>34063.31</v>
          </cell>
          <cell r="I965">
            <v>13635</v>
          </cell>
        </row>
        <row r="966">
          <cell r="B966" t="str">
            <v>6560</v>
          </cell>
          <cell r="D966" t="str">
            <v>1011/6560/0000</v>
          </cell>
          <cell r="E966" t="str">
            <v>CCA - Tools &amp; Equipment;</v>
          </cell>
          <cell r="G966" t="str">
            <v xml:space="preserve">                         -  </v>
          </cell>
          <cell r="I966">
            <v>0</v>
          </cell>
        </row>
        <row r="967">
          <cell r="B967" t="str">
            <v>6561</v>
          </cell>
          <cell r="D967" t="str">
            <v>1011/6561/0000</v>
          </cell>
          <cell r="E967" t="str">
            <v>CCA - Vehicles, Plant &amp; Equi</v>
          </cell>
          <cell r="G967">
            <v>0</v>
          </cell>
          <cell r="I967">
            <v>863550</v>
          </cell>
        </row>
        <row r="968">
          <cell r="B968" t="str">
            <v>6802</v>
          </cell>
          <cell r="D968" t="str">
            <v>1011/6802/0000</v>
          </cell>
          <cell r="E968" t="str">
            <v>R/M - Tools &amp; Equipment;</v>
          </cell>
          <cell r="G968">
            <v>624</v>
          </cell>
          <cell r="I968">
            <v>0</v>
          </cell>
        </row>
        <row r="969">
          <cell r="B969" t="str">
            <v>6804</v>
          </cell>
          <cell r="D969" t="str">
            <v>1011/6804/0000</v>
          </cell>
          <cell r="E969" t="str">
            <v>R/M - Fencing;</v>
          </cell>
          <cell r="G969">
            <v>2958.4</v>
          </cell>
          <cell r="I969">
            <v>18180</v>
          </cell>
        </row>
        <row r="970">
          <cell r="B970" t="str">
            <v>6804</v>
          </cell>
          <cell r="D970" t="str">
            <v>1011/6804/0017</v>
          </cell>
          <cell r="E970" t="str">
            <v>R/M - Fencing;Zastron Unit</v>
          </cell>
          <cell r="G970">
            <v>4608</v>
          </cell>
          <cell r="I970">
            <v>0</v>
          </cell>
        </row>
        <row r="971">
          <cell r="B971" t="str">
            <v>6804</v>
          </cell>
          <cell r="D971" t="str">
            <v>1011/6804/0018</v>
          </cell>
          <cell r="E971" t="str">
            <v>R/M - Fencing;Smithfield Uni</v>
          </cell>
          <cell r="G971" t="str">
            <v xml:space="preserve">                         -  </v>
          </cell>
          <cell r="I971">
            <v>0</v>
          </cell>
        </row>
        <row r="972">
          <cell r="B972" t="str">
            <v>6804</v>
          </cell>
          <cell r="D972" t="str">
            <v>1011/6804/0019</v>
          </cell>
          <cell r="E972" t="str">
            <v>R/M - Fencing;Rouxville Unit</v>
          </cell>
          <cell r="G972" t="str">
            <v xml:space="preserve">                         -  </v>
          </cell>
          <cell r="I972">
            <v>0</v>
          </cell>
        </row>
        <row r="973">
          <cell r="B973" t="str">
            <v>6808</v>
          </cell>
          <cell r="D973" t="str">
            <v>1011/6808/0000</v>
          </cell>
          <cell r="E973" t="str">
            <v>R/M - Vehicles &amp; Equipment;</v>
          </cell>
          <cell r="G973">
            <v>209272.29</v>
          </cell>
          <cell r="I973">
            <v>0</v>
          </cell>
        </row>
        <row r="974">
          <cell r="B974" t="str">
            <v>6808</v>
          </cell>
          <cell r="D974" t="str">
            <v>1011/6808/0017</v>
          </cell>
          <cell r="E974" t="str">
            <v>R/M - Vehicles &amp; Equipment;Z</v>
          </cell>
          <cell r="G974">
            <v>5259.94</v>
          </cell>
          <cell r="I974">
            <v>0</v>
          </cell>
        </row>
        <row r="975">
          <cell r="B975" t="str">
            <v>6808</v>
          </cell>
          <cell r="D975" t="str">
            <v>1011/6808/0018</v>
          </cell>
          <cell r="E975" t="str">
            <v>R/M - Vehicles &amp; Equipment;S</v>
          </cell>
          <cell r="G975">
            <v>10521.6</v>
          </cell>
          <cell r="I975">
            <v>0</v>
          </cell>
        </row>
        <row r="976">
          <cell r="B976" t="str">
            <v>6808</v>
          </cell>
          <cell r="D976" t="str">
            <v>1011/6808/0019</v>
          </cell>
          <cell r="E976" t="str">
            <v>R/M - Vehicles &amp; Equipment;R</v>
          </cell>
          <cell r="G976">
            <v>15957.12</v>
          </cell>
          <cell r="I976">
            <v>0</v>
          </cell>
        </row>
        <row r="977">
          <cell r="B977" t="str">
            <v>6810</v>
          </cell>
          <cell r="D977" t="str">
            <v>1011/6810/0000</v>
          </cell>
          <cell r="E977" t="str">
            <v>R/M - Dumping Site;</v>
          </cell>
          <cell r="G977">
            <v>2188.8000000000002</v>
          </cell>
          <cell r="I977">
            <v>0</v>
          </cell>
        </row>
        <row r="978">
          <cell r="B978" t="str">
            <v>6815</v>
          </cell>
          <cell r="D978" t="str">
            <v>1011/6815/0000</v>
          </cell>
          <cell r="E978" t="str">
            <v>R/M - Plant &amp; Equipment;</v>
          </cell>
          <cell r="G978" t="str">
            <v xml:space="preserve">                         -  </v>
          </cell>
          <cell r="I978">
            <v>45450</v>
          </cell>
        </row>
        <row r="979">
          <cell r="B979" t="str">
            <v>6815</v>
          </cell>
          <cell r="D979" t="str">
            <v>1011/6815/0017</v>
          </cell>
          <cell r="E979" t="str">
            <v>R/M - Plant &amp; Equipment;Zast</v>
          </cell>
          <cell r="G979" t="str">
            <v xml:space="preserve">                         -  </v>
          </cell>
          <cell r="I979">
            <v>0</v>
          </cell>
        </row>
        <row r="980">
          <cell r="B980" t="str">
            <v>6815</v>
          </cell>
          <cell r="D980" t="str">
            <v>1011/6815/0018</v>
          </cell>
          <cell r="E980" t="str">
            <v>R/M - Plant &amp; Equipment;Smit</v>
          </cell>
          <cell r="G980" t="str">
            <v xml:space="preserve">                         -  </v>
          </cell>
          <cell r="I980">
            <v>0</v>
          </cell>
        </row>
        <row r="981">
          <cell r="B981" t="str">
            <v>6815</v>
          </cell>
          <cell r="D981" t="str">
            <v>1011/6815/0019</v>
          </cell>
          <cell r="E981" t="str">
            <v>R/M - Plant &amp; Equipment;Roux</v>
          </cell>
          <cell r="G981" t="str">
            <v xml:space="preserve">                         -  </v>
          </cell>
          <cell r="I981">
            <v>0</v>
          </cell>
        </row>
        <row r="982">
          <cell r="B982" t="str">
            <v>7500</v>
          </cell>
          <cell r="D982" t="str">
            <v>1011/7500/0000</v>
          </cell>
          <cell r="E982" t="str">
            <v>Contr - Bad Debts;</v>
          </cell>
          <cell r="G982" t="str">
            <v xml:space="preserve">                         -  </v>
          </cell>
          <cell r="I982">
            <v>0</v>
          </cell>
        </row>
        <row r="983">
          <cell r="B983" t="str">
            <v>7501</v>
          </cell>
          <cell r="D983" t="str">
            <v>1011/7501/0000</v>
          </cell>
          <cell r="E983" t="str">
            <v>Contr - Leave Reserve;</v>
          </cell>
          <cell r="G983">
            <v>110</v>
          </cell>
          <cell r="I983">
            <v>0</v>
          </cell>
        </row>
        <row r="984">
          <cell r="B984" t="str">
            <v>7502</v>
          </cell>
          <cell r="D984" t="str">
            <v>1011/7502/0000</v>
          </cell>
          <cell r="E984" t="str">
            <v>Contr Fund - Pro-rata Bonus</v>
          </cell>
          <cell r="G984">
            <v>26600</v>
          </cell>
          <cell r="I984">
            <v>29000</v>
          </cell>
        </row>
        <row r="985">
          <cell r="B985" t="str">
            <v>8051</v>
          </cell>
          <cell r="D985" t="str">
            <v>1011/8051/0000</v>
          </cell>
          <cell r="E985" t="str">
            <v>Refuse Removal Levies;</v>
          </cell>
          <cell r="G985">
            <v>-5603585.1600000001</v>
          </cell>
          <cell r="I985">
            <v>-5839350.4020218411</v>
          </cell>
        </row>
        <row r="986">
          <cell r="B986" t="str">
            <v>8401</v>
          </cell>
          <cell r="D986" t="str">
            <v>1011/8401/0000</v>
          </cell>
          <cell r="E986" t="str">
            <v>NT Grant - Equitable Share;</v>
          </cell>
          <cell r="G986">
            <v>-3073399.43</v>
          </cell>
          <cell r="I986">
            <v>-2907239.4617187805</v>
          </cell>
        </row>
        <row r="987">
          <cell r="E987" t="str">
            <v>Main account subtotal</v>
          </cell>
          <cell r="G987">
            <v>1171431.4299999955</v>
          </cell>
          <cell r="I987">
            <v>3250014.9036393794</v>
          </cell>
        </row>
        <row r="988">
          <cell r="D988">
            <v>1011</v>
          </cell>
          <cell r="E988" t="str">
            <v>Main account total</v>
          </cell>
        </row>
        <row r="989">
          <cell r="D989" t="str">
            <v>---------------</v>
          </cell>
          <cell r="E989" t="str">
            <v>--------------------------------</v>
          </cell>
          <cell r="G989" t="str">
            <v xml:space="preserve"> ------------ </v>
          </cell>
        </row>
        <row r="990">
          <cell r="D990">
            <v>1101</v>
          </cell>
          <cell r="E990" t="str">
            <v>ROADS TRANSPORT - Technical</v>
          </cell>
        </row>
        <row r="991">
          <cell r="B991" t="str">
            <v>1000</v>
          </cell>
          <cell r="D991" t="str">
            <v>1101/1000/0000</v>
          </cell>
          <cell r="E991" t="str">
            <v>Salaries;</v>
          </cell>
          <cell r="G991">
            <v>2424107.65</v>
          </cell>
          <cell r="I991">
            <v>2584098.7549000001</v>
          </cell>
        </row>
        <row r="992">
          <cell r="B992" t="str">
            <v>1002</v>
          </cell>
          <cell r="D992" t="str">
            <v>1101/1002/0000</v>
          </cell>
          <cell r="E992" t="str">
            <v>Annual Bonus;</v>
          </cell>
          <cell r="G992">
            <v>123433.76</v>
          </cell>
          <cell r="I992">
            <v>131580.38816</v>
          </cell>
        </row>
        <row r="993">
          <cell r="B993" t="str">
            <v>1003</v>
          </cell>
          <cell r="D993" t="str">
            <v>1101/1003/0000</v>
          </cell>
          <cell r="E993" t="str">
            <v>Allowance - Telephone;</v>
          </cell>
          <cell r="G993" t="str">
            <v xml:space="preserve">                         -  </v>
          </cell>
          <cell r="I993">
            <v>0</v>
          </cell>
        </row>
        <row r="994">
          <cell r="B994" t="str">
            <v>1004</v>
          </cell>
          <cell r="D994" t="str">
            <v>1101/1004/0000</v>
          </cell>
          <cell r="E994" t="str">
            <v>Allowance Standby;</v>
          </cell>
          <cell r="G994">
            <v>33240.11</v>
          </cell>
          <cell r="I994">
            <v>35433.957260000003</v>
          </cell>
        </row>
        <row r="995">
          <cell r="B995" t="str">
            <v>1005</v>
          </cell>
          <cell r="D995" t="str">
            <v>1101/1005/0000</v>
          </cell>
          <cell r="E995" t="str">
            <v>Housing Subsidy ;</v>
          </cell>
          <cell r="G995">
            <v>5793.36</v>
          </cell>
          <cell r="I995">
            <v>6175.7217600000004</v>
          </cell>
        </row>
        <row r="996">
          <cell r="B996" t="str">
            <v>1006</v>
          </cell>
          <cell r="D996" t="str">
            <v>1101/1006/0000</v>
          </cell>
          <cell r="E996" t="str">
            <v>Overtime;</v>
          </cell>
          <cell r="G996">
            <v>82475.490000000005</v>
          </cell>
          <cell r="I996">
            <v>87918.872340000016</v>
          </cell>
        </row>
        <row r="997">
          <cell r="B997" t="str">
            <v>1007</v>
          </cell>
          <cell r="D997" t="str">
            <v>1101/1007/0000</v>
          </cell>
          <cell r="E997" t="str">
            <v>Allowance - Other;</v>
          </cell>
          <cell r="G997" t="str">
            <v xml:space="preserve">                         -  </v>
          </cell>
          <cell r="I997">
            <v>0</v>
          </cell>
        </row>
        <row r="998">
          <cell r="B998" t="str">
            <v>1008</v>
          </cell>
          <cell r="D998" t="str">
            <v>1101/1008/0000</v>
          </cell>
          <cell r="E998" t="str">
            <v>Temporary Workers;</v>
          </cell>
          <cell r="G998" t="str">
            <v xml:space="preserve">                         -  </v>
          </cell>
          <cell r="I998">
            <v>0</v>
          </cell>
        </row>
        <row r="999">
          <cell r="B999" t="str">
            <v>1009</v>
          </cell>
          <cell r="D999" t="str">
            <v>1101/1009/0000</v>
          </cell>
          <cell r="E999" t="str">
            <v>Allowance - Vehicle;</v>
          </cell>
          <cell r="G999" t="str">
            <v xml:space="preserve">                         -  </v>
          </cell>
          <cell r="I999">
            <v>0</v>
          </cell>
        </row>
        <row r="1000">
          <cell r="B1000" t="str">
            <v>1010</v>
          </cell>
          <cell r="D1000" t="str">
            <v>1101/1010/0000</v>
          </cell>
          <cell r="E1000" t="str">
            <v>Industrial Council Levy;</v>
          </cell>
          <cell r="G1000">
            <v>2603.88</v>
          </cell>
          <cell r="I1000">
            <v>2775.7360800000001</v>
          </cell>
        </row>
        <row r="1001">
          <cell r="B1001" t="str">
            <v>1011</v>
          </cell>
          <cell r="D1001" t="str">
            <v>1101/1011/0000</v>
          </cell>
          <cell r="E1001" t="str">
            <v>Skills Development Levy;</v>
          </cell>
          <cell r="G1001">
            <v>27225.68</v>
          </cell>
          <cell r="I1001">
            <v>29022.57488</v>
          </cell>
        </row>
        <row r="1002">
          <cell r="B1002" t="str">
            <v>1012</v>
          </cell>
          <cell r="D1002" t="str">
            <v>1101/1012/0000</v>
          </cell>
          <cell r="E1002" t="str">
            <v>Compensation Commissioner;</v>
          </cell>
          <cell r="G1002" t="str">
            <v xml:space="preserve">                         -  </v>
          </cell>
          <cell r="I1002">
            <v>0</v>
          </cell>
        </row>
        <row r="1003">
          <cell r="B1003" t="str">
            <v>1050</v>
          </cell>
          <cell r="D1003" t="str">
            <v>1101/1050/0000</v>
          </cell>
          <cell r="E1003" t="str">
            <v>Medical Aid Fund;</v>
          </cell>
          <cell r="G1003">
            <v>145504.95999999999</v>
          </cell>
          <cell r="I1003">
            <v>155108.28735999999</v>
          </cell>
        </row>
        <row r="1004">
          <cell r="B1004" t="str">
            <v>1051</v>
          </cell>
          <cell r="D1004" t="str">
            <v>1101/1051/0000</v>
          </cell>
          <cell r="E1004" t="str">
            <v>Pension Fund ;</v>
          </cell>
          <cell r="G1004">
            <v>467001.56</v>
          </cell>
          <cell r="I1004">
            <v>497823.66296000005</v>
          </cell>
        </row>
        <row r="1005">
          <cell r="B1005" t="str">
            <v>1052</v>
          </cell>
          <cell r="D1005" t="str">
            <v>1101/1052/0000</v>
          </cell>
          <cell r="E1005" t="str">
            <v>UIF;</v>
          </cell>
          <cell r="G1005">
            <v>27349.79</v>
          </cell>
          <cell r="I1005">
            <v>29154.876140000004</v>
          </cell>
        </row>
        <row r="1006">
          <cell r="B1006" t="str">
            <v>4000</v>
          </cell>
          <cell r="D1006" t="str">
            <v>1101/4000/0000</v>
          </cell>
          <cell r="E1006" t="str">
            <v>Depreciation;</v>
          </cell>
          <cell r="G1006">
            <v>6280000</v>
          </cell>
          <cell r="I1006">
            <v>6386759.9999999991</v>
          </cell>
        </row>
        <row r="1007">
          <cell r="B1007" t="str">
            <v>5000</v>
          </cell>
          <cell r="D1007" t="str">
            <v>1101/5000/0000</v>
          </cell>
          <cell r="E1007" t="str">
            <v>Finance Lease;</v>
          </cell>
          <cell r="G1007" t="str">
            <v xml:space="preserve">                         -  </v>
          </cell>
          <cell r="I1007">
            <v>0</v>
          </cell>
        </row>
        <row r="1008">
          <cell r="B1008" t="str">
            <v>5001</v>
          </cell>
          <cell r="D1008" t="str">
            <v>1101/5001/0000</v>
          </cell>
          <cell r="E1008" t="str">
            <v>Interest External Loans;</v>
          </cell>
          <cell r="G1008" t="str">
            <v xml:space="preserve">                         -  </v>
          </cell>
          <cell r="I1008">
            <v>0</v>
          </cell>
        </row>
        <row r="1009">
          <cell r="B1009" t="str">
            <v>6210</v>
          </cell>
          <cell r="D1009" t="str">
            <v>1101/6210/0000</v>
          </cell>
          <cell r="E1009" t="str">
            <v>MIG Projects;</v>
          </cell>
          <cell r="G1009" t="str">
            <v xml:space="preserve">                         -  </v>
          </cell>
          <cell r="I1009">
            <v>10267792.249776201</v>
          </cell>
        </row>
        <row r="1010">
          <cell r="B1010" t="str">
            <v>6211</v>
          </cell>
          <cell r="D1010" t="str">
            <v>1101/6211/0000</v>
          </cell>
          <cell r="E1010" t="str">
            <v>EPWP Projects;</v>
          </cell>
          <cell r="G1010">
            <v>2000000</v>
          </cell>
          <cell r="I1010">
            <v>1033000</v>
          </cell>
        </row>
        <row r="1011">
          <cell r="B1011" t="str">
            <v>6216</v>
          </cell>
          <cell r="D1011" t="str">
            <v>1101/6216/0000</v>
          </cell>
          <cell r="E1011" t="str">
            <v>Xhrariep District Grant Proj</v>
          </cell>
          <cell r="G1011" t="str">
            <v xml:space="preserve">                         -  </v>
          </cell>
          <cell r="I1011">
            <v>0</v>
          </cell>
        </row>
        <row r="1012">
          <cell r="B1012" t="str">
            <v>6511</v>
          </cell>
          <cell r="D1012" t="str">
            <v>1101/6511/0000</v>
          </cell>
          <cell r="E1012" t="str">
            <v>Advertisements;</v>
          </cell>
          <cell r="G1012" t="str">
            <v xml:space="preserve">                         -  </v>
          </cell>
          <cell r="I1012">
            <v>0</v>
          </cell>
        </row>
        <row r="1013">
          <cell r="B1013" t="str">
            <v>6514</v>
          </cell>
          <cell r="D1013" t="str">
            <v>1101/6514/0000</v>
          </cell>
          <cell r="E1013" t="str">
            <v>Printing &amp; Stationary;</v>
          </cell>
          <cell r="G1013" t="str">
            <v xml:space="preserve">                         -  </v>
          </cell>
          <cell r="I1013">
            <v>0</v>
          </cell>
        </row>
        <row r="1014">
          <cell r="B1014" t="str">
            <v>6523</v>
          </cell>
          <cell r="D1014" t="str">
            <v>1101/6523/0000</v>
          </cell>
          <cell r="E1014" t="str">
            <v>Security Services;</v>
          </cell>
          <cell r="G1014" t="str">
            <v xml:space="preserve">                         -  </v>
          </cell>
          <cell r="I1014">
            <v>0</v>
          </cell>
        </row>
        <row r="1015">
          <cell r="B1015" t="str">
            <v>6526</v>
          </cell>
          <cell r="D1015" t="str">
            <v>1101/6526/0000</v>
          </cell>
          <cell r="E1015" t="str">
            <v>Tools &amp; Accessories;</v>
          </cell>
          <cell r="G1015" t="str">
            <v xml:space="preserve">                         -  </v>
          </cell>
          <cell r="I1015">
            <v>0</v>
          </cell>
        </row>
        <row r="1016">
          <cell r="B1016" t="str">
            <v>6527</v>
          </cell>
          <cell r="D1016" t="str">
            <v>1101/6527/0000</v>
          </cell>
          <cell r="E1016" t="str">
            <v>Health Services;</v>
          </cell>
          <cell r="G1016" t="str">
            <v xml:space="preserve">                         -  </v>
          </cell>
          <cell r="I1016">
            <v>0</v>
          </cell>
        </row>
        <row r="1017">
          <cell r="B1017" t="str">
            <v>6530</v>
          </cell>
          <cell r="D1017" t="str">
            <v>1101/6530/0000</v>
          </cell>
          <cell r="E1017" t="str">
            <v>Rent - Equipment;</v>
          </cell>
          <cell r="G1017">
            <v>10685.63</v>
          </cell>
          <cell r="I1017">
            <v>0</v>
          </cell>
        </row>
        <row r="1018">
          <cell r="B1018" t="str">
            <v>6532</v>
          </cell>
          <cell r="D1018" t="str">
            <v>1101/6532/0000</v>
          </cell>
          <cell r="E1018" t="str">
            <v>Vehicle License;</v>
          </cell>
          <cell r="G1018" t="str">
            <v xml:space="preserve">                         -  </v>
          </cell>
          <cell r="I1018">
            <v>0</v>
          </cell>
        </row>
        <row r="1019">
          <cell r="B1019" t="str">
            <v>6533</v>
          </cell>
          <cell r="D1019" t="str">
            <v>1101/6533/0000</v>
          </cell>
          <cell r="E1019" t="str">
            <v>License &amp; Internet Fees;</v>
          </cell>
          <cell r="G1019" t="str">
            <v xml:space="preserve">                         -  </v>
          </cell>
          <cell r="I1019">
            <v>0</v>
          </cell>
        </row>
        <row r="1020">
          <cell r="B1020" t="str">
            <v>6535</v>
          </cell>
          <cell r="D1020" t="str">
            <v>1101/6535/0000</v>
          </cell>
          <cell r="E1020" t="str">
            <v>Inventory (tools,equip,etc.)</v>
          </cell>
          <cell r="G1020">
            <v>935.68</v>
          </cell>
          <cell r="I1020">
            <v>0</v>
          </cell>
        </row>
        <row r="1021">
          <cell r="B1021" t="str">
            <v>6535</v>
          </cell>
          <cell r="D1021" t="str">
            <v>1101/6535/0017</v>
          </cell>
          <cell r="E1021" t="str">
            <v>Inventory (tools,equip,etc.)</v>
          </cell>
          <cell r="G1021" t="str">
            <v xml:space="preserve">                         -  </v>
          </cell>
          <cell r="I1021">
            <v>0</v>
          </cell>
        </row>
        <row r="1022">
          <cell r="B1022" t="str">
            <v>6535</v>
          </cell>
          <cell r="D1022" t="str">
            <v>1101/6535/0018</v>
          </cell>
          <cell r="E1022" t="str">
            <v>Inventory (tools,equip,etc.)</v>
          </cell>
          <cell r="G1022" t="str">
            <v xml:space="preserve">                         -  </v>
          </cell>
          <cell r="I1022">
            <v>0</v>
          </cell>
        </row>
        <row r="1023">
          <cell r="B1023" t="str">
            <v>6535</v>
          </cell>
          <cell r="D1023" t="str">
            <v>1101/6535/0019</v>
          </cell>
          <cell r="E1023" t="str">
            <v>Inventory (tools,equip,etc.)</v>
          </cell>
          <cell r="G1023" t="str">
            <v xml:space="preserve">                         -  </v>
          </cell>
          <cell r="I1023">
            <v>0</v>
          </cell>
        </row>
        <row r="1024">
          <cell r="B1024" t="str">
            <v>6539</v>
          </cell>
          <cell r="D1024" t="str">
            <v>1101/6539/0000</v>
          </cell>
          <cell r="E1024" t="str">
            <v>Training;</v>
          </cell>
          <cell r="G1024" t="str">
            <v xml:space="preserve">                         -  </v>
          </cell>
          <cell r="I1024">
            <v>0</v>
          </cell>
        </row>
        <row r="1025">
          <cell r="B1025" t="str">
            <v>6541</v>
          </cell>
          <cell r="D1025" t="str">
            <v>1101/6541/0000</v>
          </cell>
          <cell r="E1025" t="str">
            <v>Subsistence &amp; Traveling;</v>
          </cell>
          <cell r="G1025">
            <v>120000</v>
          </cell>
          <cell r="I1025">
            <v>100000</v>
          </cell>
        </row>
        <row r="1026">
          <cell r="B1026" t="str">
            <v>6542</v>
          </cell>
          <cell r="D1026" t="str">
            <v>1101/6542/0000</v>
          </cell>
          <cell r="E1026" t="str">
            <v>Computer Costs;</v>
          </cell>
          <cell r="G1026" t="str">
            <v xml:space="preserve">                         -  </v>
          </cell>
          <cell r="I1026">
            <v>0</v>
          </cell>
        </row>
        <row r="1027">
          <cell r="B1027" t="str">
            <v>6544</v>
          </cell>
          <cell r="D1027" t="str">
            <v>1101/6544/0000</v>
          </cell>
          <cell r="E1027" t="str">
            <v>Telephone Charges;</v>
          </cell>
          <cell r="G1027" t="str">
            <v xml:space="preserve">                         -  </v>
          </cell>
          <cell r="I1027">
            <v>0</v>
          </cell>
        </row>
        <row r="1028">
          <cell r="B1028" t="str">
            <v>6546</v>
          </cell>
          <cell r="D1028" t="str">
            <v>1101/6546/0000</v>
          </cell>
          <cell r="E1028" t="str">
            <v>Uniforms &amp; Protective Clothi</v>
          </cell>
          <cell r="G1028">
            <v>1720.05</v>
          </cell>
          <cell r="I1028">
            <v>0</v>
          </cell>
        </row>
        <row r="1029">
          <cell r="B1029" t="str">
            <v>6546</v>
          </cell>
          <cell r="D1029" t="str">
            <v>1101/6546/0017</v>
          </cell>
          <cell r="E1029" t="str">
            <v>Uniforms &amp; Protective Clothi</v>
          </cell>
          <cell r="G1029" t="str">
            <v xml:space="preserve">                         -  </v>
          </cell>
          <cell r="I1029">
            <v>0</v>
          </cell>
        </row>
        <row r="1030">
          <cell r="B1030" t="str">
            <v>6546</v>
          </cell>
          <cell r="D1030" t="str">
            <v>1101/6546/0018</v>
          </cell>
          <cell r="E1030" t="str">
            <v>Uniforms &amp; Protective Clothi</v>
          </cell>
          <cell r="G1030" t="str">
            <v xml:space="preserve">                         -  </v>
          </cell>
          <cell r="I1030">
            <v>0</v>
          </cell>
        </row>
        <row r="1031">
          <cell r="B1031" t="str">
            <v>6546</v>
          </cell>
          <cell r="D1031" t="str">
            <v>1101/6546/0019</v>
          </cell>
          <cell r="E1031" t="str">
            <v>Uniforms &amp; Protective Clothi</v>
          </cell>
          <cell r="G1031" t="str">
            <v xml:space="preserve">                         -  </v>
          </cell>
          <cell r="I1031">
            <v>0</v>
          </cell>
        </row>
        <row r="1032">
          <cell r="B1032" t="str">
            <v>6549</v>
          </cell>
          <cell r="D1032" t="str">
            <v>1101/6549/0000</v>
          </cell>
          <cell r="E1032" t="str">
            <v>Insurance - External;</v>
          </cell>
          <cell r="G1032" t="str">
            <v xml:space="preserve">                         -  </v>
          </cell>
          <cell r="I1032">
            <v>0</v>
          </cell>
        </row>
        <row r="1033">
          <cell r="B1033" t="str">
            <v>6552</v>
          </cell>
          <cell r="D1033" t="str">
            <v>1101/6552/0000</v>
          </cell>
          <cell r="E1033" t="str">
            <v>Fuel &amp; Oil - Vehicles;</v>
          </cell>
          <cell r="G1033">
            <v>8781.9599999999991</v>
          </cell>
          <cell r="I1033">
            <v>11000</v>
          </cell>
        </row>
        <row r="1034">
          <cell r="B1034" t="str">
            <v>6552</v>
          </cell>
          <cell r="D1034" t="str">
            <v>1101/6552/0017</v>
          </cell>
          <cell r="E1034" t="str">
            <v>Fuel &amp; Oil - Vehicles;Zastro</v>
          </cell>
          <cell r="G1034" t="str">
            <v xml:space="preserve">                         -  </v>
          </cell>
          <cell r="I1034">
            <v>0</v>
          </cell>
        </row>
        <row r="1035">
          <cell r="B1035" t="str">
            <v>6552</v>
          </cell>
          <cell r="D1035" t="str">
            <v>1101/6552/0018</v>
          </cell>
          <cell r="E1035" t="str">
            <v>Fuel &amp; Oil - Vehicles;Smithf</v>
          </cell>
          <cell r="G1035" t="str">
            <v xml:space="preserve">                         -  </v>
          </cell>
          <cell r="I1035">
            <v>0</v>
          </cell>
        </row>
        <row r="1036">
          <cell r="B1036" t="str">
            <v>6552</v>
          </cell>
          <cell r="D1036" t="str">
            <v>1101/6552/0019</v>
          </cell>
          <cell r="E1036" t="str">
            <v>Fuel &amp; Oil - Vehicles;Rouxvi</v>
          </cell>
          <cell r="G1036" t="str">
            <v xml:space="preserve">                         -  </v>
          </cell>
          <cell r="I1036">
            <v>0</v>
          </cell>
        </row>
        <row r="1037">
          <cell r="B1037" t="str">
            <v>6554</v>
          </cell>
          <cell r="D1037" t="str">
            <v>1101/6554/0000</v>
          </cell>
          <cell r="E1037" t="str">
            <v>Consumables;</v>
          </cell>
          <cell r="G1037">
            <v>3190.48</v>
          </cell>
          <cell r="I1037">
            <v>0</v>
          </cell>
        </row>
        <row r="1038">
          <cell r="B1038" t="str">
            <v>6560</v>
          </cell>
          <cell r="D1038" t="str">
            <v>1101/6560/0000</v>
          </cell>
          <cell r="E1038" t="str">
            <v>CCA - Tools &amp; Equipment;</v>
          </cell>
          <cell r="G1038" t="str">
            <v xml:space="preserve">                         -  </v>
          </cell>
          <cell r="I1038">
            <v>67500</v>
          </cell>
        </row>
        <row r="1039">
          <cell r="B1039" t="str">
            <v>6561</v>
          </cell>
          <cell r="D1039" t="str">
            <v>1101/6561/0000</v>
          </cell>
          <cell r="E1039" t="str">
            <v>CCA - Vehicles, Plant &amp; Equi</v>
          </cell>
          <cell r="G1039">
            <v>1000000</v>
          </cell>
          <cell r="I1039">
            <v>2295000</v>
          </cell>
        </row>
        <row r="1040">
          <cell r="B1040" t="str">
            <v>6801</v>
          </cell>
          <cell r="D1040" t="str">
            <v>1101/6801/0000</v>
          </cell>
          <cell r="E1040" t="str">
            <v>R/M - Buildings;</v>
          </cell>
          <cell r="G1040" t="str">
            <v xml:space="preserve">                         -  </v>
          </cell>
          <cell r="I1040">
            <v>0</v>
          </cell>
        </row>
        <row r="1041">
          <cell r="B1041" t="str">
            <v>6802</v>
          </cell>
          <cell r="D1041" t="str">
            <v>1101/6802/0000</v>
          </cell>
          <cell r="E1041" t="str">
            <v>R/M - Tools &amp; Equipment;</v>
          </cell>
          <cell r="G1041" t="str">
            <v xml:space="preserve">                         -  </v>
          </cell>
          <cell r="I1041">
            <v>0</v>
          </cell>
        </row>
        <row r="1042">
          <cell r="B1042" t="str">
            <v>6802</v>
          </cell>
          <cell r="D1042" t="str">
            <v>1101/6802/0017</v>
          </cell>
          <cell r="E1042" t="str">
            <v>R/M - Tools &amp; Equipment;Zast</v>
          </cell>
          <cell r="G1042" t="str">
            <v xml:space="preserve">                         -  </v>
          </cell>
          <cell r="I1042">
            <v>0</v>
          </cell>
        </row>
        <row r="1043">
          <cell r="B1043" t="str">
            <v>6802</v>
          </cell>
          <cell r="D1043" t="str">
            <v>1101/6802/0018</v>
          </cell>
          <cell r="E1043" t="str">
            <v>R/M - Tools &amp; Equipment;Smit</v>
          </cell>
          <cell r="G1043" t="str">
            <v xml:space="preserve">                         -  </v>
          </cell>
          <cell r="I1043">
            <v>0</v>
          </cell>
        </row>
        <row r="1044">
          <cell r="B1044" t="str">
            <v>6802</v>
          </cell>
          <cell r="D1044" t="str">
            <v>1101/6802/0019</v>
          </cell>
          <cell r="E1044" t="str">
            <v>R/M - Tools &amp; Equipment;Roux</v>
          </cell>
          <cell r="G1044" t="str">
            <v xml:space="preserve">                         -  </v>
          </cell>
          <cell r="I1044">
            <v>0</v>
          </cell>
        </row>
        <row r="1045">
          <cell r="B1045" t="str">
            <v>6807</v>
          </cell>
          <cell r="D1045" t="str">
            <v>1101/6807/0000</v>
          </cell>
          <cell r="E1045" t="str">
            <v>R/M - Roads &amp; Streets;</v>
          </cell>
          <cell r="G1045">
            <v>227136</v>
          </cell>
          <cell r="I1045">
            <v>260000</v>
          </cell>
        </row>
        <row r="1046">
          <cell r="B1046" t="str">
            <v>6807</v>
          </cell>
          <cell r="D1046" t="str">
            <v>1101/6807/0017</v>
          </cell>
          <cell r="E1046" t="str">
            <v>R/M - Roads &amp; Streets;Zastro</v>
          </cell>
          <cell r="G1046" t="str">
            <v xml:space="preserve">                         -  </v>
          </cell>
          <cell r="I1046">
            <v>0</v>
          </cell>
        </row>
        <row r="1047">
          <cell r="B1047" t="str">
            <v>6807</v>
          </cell>
          <cell r="D1047" t="str">
            <v>1101/6807/0018</v>
          </cell>
          <cell r="E1047" t="str">
            <v>R/M - Roads &amp; Streets;Smithf</v>
          </cell>
          <cell r="G1047" t="str">
            <v xml:space="preserve">                         -  </v>
          </cell>
          <cell r="I1047">
            <v>0</v>
          </cell>
        </row>
        <row r="1048">
          <cell r="B1048" t="str">
            <v>6807</v>
          </cell>
          <cell r="D1048" t="str">
            <v>1101/6807/0019</v>
          </cell>
          <cell r="E1048" t="str">
            <v>R/M - Roads &amp; Streets;Rouxvi</v>
          </cell>
          <cell r="G1048">
            <v>7577.6</v>
          </cell>
          <cell r="I1048">
            <v>8000</v>
          </cell>
        </row>
        <row r="1049">
          <cell r="B1049" t="str">
            <v>6808</v>
          </cell>
          <cell r="D1049" t="str">
            <v>1101/6808/0000</v>
          </cell>
          <cell r="E1049" t="str">
            <v>R/M - Vehicles &amp; Equipment;</v>
          </cell>
          <cell r="G1049">
            <v>235000</v>
          </cell>
          <cell r="I1049">
            <v>54000</v>
          </cell>
        </row>
        <row r="1050">
          <cell r="B1050" t="str">
            <v>6808</v>
          </cell>
          <cell r="D1050" t="str">
            <v>1101/6808/0017</v>
          </cell>
          <cell r="E1050" t="str">
            <v>R/M - Vehicles &amp; Equipment;Z</v>
          </cell>
          <cell r="G1050">
            <v>75601.34</v>
          </cell>
          <cell r="I1050">
            <v>0</v>
          </cell>
        </row>
        <row r="1051">
          <cell r="B1051" t="str">
            <v>6808</v>
          </cell>
          <cell r="D1051" t="str">
            <v>1101/6808/0018</v>
          </cell>
          <cell r="E1051" t="str">
            <v>R/M - Vehicles &amp; Equipment;S</v>
          </cell>
          <cell r="G1051" t="str">
            <v xml:space="preserve">                         -  </v>
          </cell>
          <cell r="I1051">
            <v>0</v>
          </cell>
        </row>
        <row r="1052">
          <cell r="B1052" t="str">
            <v>6808</v>
          </cell>
          <cell r="D1052" t="str">
            <v>1101/6808/0019</v>
          </cell>
          <cell r="E1052" t="str">
            <v>R/M - Vehicles &amp; Equipment;R</v>
          </cell>
          <cell r="G1052" t="str">
            <v xml:space="preserve">                         -  </v>
          </cell>
          <cell r="I1052">
            <v>0</v>
          </cell>
        </row>
        <row r="1053">
          <cell r="B1053" t="str">
            <v>6815</v>
          </cell>
          <cell r="D1053" t="str">
            <v>1101/6815/0000</v>
          </cell>
          <cell r="E1053" t="str">
            <v>R/M - Plant &amp; Equipment;</v>
          </cell>
          <cell r="G1053" t="str">
            <v xml:space="preserve">                         -  </v>
          </cell>
          <cell r="I1053">
            <v>0</v>
          </cell>
        </row>
        <row r="1054">
          <cell r="B1054" t="str">
            <v>7501</v>
          </cell>
          <cell r="D1054" t="str">
            <v>1101/7501/0000</v>
          </cell>
          <cell r="E1054" t="str">
            <v>Contr - Leave Reserve;</v>
          </cell>
          <cell r="G1054">
            <v>45020</v>
          </cell>
          <cell r="I1054">
            <v>50000</v>
          </cell>
        </row>
        <row r="1055">
          <cell r="B1055" t="str">
            <v>7502</v>
          </cell>
          <cell r="D1055" t="str">
            <v>1101/7502/0000</v>
          </cell>
          <cell r="E1055" t="str">
            <v>Contr Fund - Pro-rata Bonus</v>
          </cell>
          <cell r="G1055">
            <v>17400</v>
          </cell>
          <cell r="I1055">
            <v>22000</v>
          </cell>
        </row>
        <row r="1056">
          <cell r="B1056" t="str">
            <v>8104</v>
          </cell>
          <cell r="D1056" t="str">
            <v>1101/8104/0000</v>
          </cell>
          <cell r="E1056" t="str">
            <v>Rent - Plant &amp; Equipment;</v>
          </cell>
          <cell r="G1056" t="str">
            <v xml:space="preserve">                         -  </v>
          </cell>
          <cell r="I1056">
            <v>0</v>
          </cell>
        </row>
        <row r="1057">
          <cell r="B1057" t="str">
            <v>8401</v>
          </cell>
          <cell r="D1057" t="str">
            <v>1101/8401/0000</v>
          </cell>
          <cell r="E1057" t="str">
            <v>NT Grant - Equitable Share;</v>
          </cell>
          <cell r="G1057">
            <v>-2514599.5299999998</v>
          </cell>
          <cell r="I1057">
            <v>-2753222.4070570036</v>
          </cell>
        </row>
        <row r="1058">
          <cell r="B1058" t="str">
            <v>8450</v>
          </cell>
          <cell r="D1058" t="str">
            <v>1101/8450/0000</v>
          </cell>
          <cell r="E1058" t="str">
            <v>NT Grant - MIG;</v>
          </cell>
          <cell r="G1058" t="str">
            <v xml:space="preserve">                         -  </v>
          </cell>
          <cell r="I1058">
            <v>-10267792.249776201</v>
          </cell>
        </row>
        <row r="1059">
          <cell r="B1059" t="str">
            <v>8453</v>
          </cell>
          <cell r="D1059" t="str">
            <v>1101/8453/0000</v>
          </cell>
          <cell r="E1059" t="str">
            <v>NT Grant - EPWP;</v>
          </cell>
          <cell r="G1059">
            <v>-1000000</v>
          </cell>
          <cell r="I1059">
            <v>-1033000</v>
          </cell>
        </row>
        <row r="1060">
          <cell r="B1060" t="str">
            <v>8456</v>
          </cell>
          <cell r="D1060" t="str">
            <v>1101/8456/0000</v>
          </cell>
          <cell r="E1060" t="str">
            <v>Xhariep District Mun Grant;</v>
          </cell>
          <cell r="G1060" t="str">
            <v xml:space="preserve">                         -  </v>
          </cell>
          <cell r="I1060">
            <v>0</v>
          </cell>
        </row>
        <row r="1061">
          <cell r="B1061" t="str">
            <v>8509</v>
          </cell>
          <cell r="D1061" t="str">
            <v>1101/8509/0000</v>
          </cell>
          <cell r="E1061" t="str">
            <v>Gravel Sales;</v>
          </cell>
          <cell r="G1061">
            <v>-110</v>
          </cell>
          <cell r="I1061">
            <v>0</v>
          </cell>
        </row>
        <row r="1062">
          <cell r="E1062" t="str">
            <v>Main account subtotal</v>
          </cell>
          <cell r="G1062">
            <v>9857075.450000003</v>
          </cell>
          <cell r="I1062">
            <v>10060130.424782997</v>
          </cell>
        </row>
        <row r="1063">
          <cell r="D1063">
            <v>1101</v>
          </cell>
          <cell r="E1063" t="str">
            <v>Main account total</v>
          </cell>
        </row>
        <row r="1064">
          <cell r="D1064" t="str">
            <v>---------------</v>
          </cell>
          <cell r="E1064" t="str">
            <v>--------------------------------</v>
          </cell>
          <cell r="G1064" t="str">
            <v xml:space="preserve"> ------------ </v>
          </cell>
        </row>
        <row r="1065">
          <cell r="D1065">
            <v>1201</v>
          </cell>
          <cell r="E1065" t="str">
            <v>WATER DISTRIBUTION - Technical</v>
          </cell>
        </row>
        <row r="1066">
          <cell r="B1066" t="str">
            <v>1000</v>
          </cell>
          <cell r="D1066" t="str">
            <v>1201/1000/0000</v>
          </cell>
          <cell r="E1066" t="str">
            <v>Salaries;</v>
          </cell>
          <cell r="G1066">
            <v>3828563.21</v>
          </cell>
          <cell r="I1066">
            <v>4081248.3818600001</v>
          </cell>
        </row>
        <row r="1067">
          <cell r="B1067" t="str">
            <v>1002</v>
          </cell>
          <cell r="D1067" t="str">
            <v>1201/1002/0000</v>
          </cell>
          <cell r="E1067" t="str">
            <v>Annual Bonus;</v>
          </cell>
          <cell r="G1067">
            <v>282748.39</v>
          </cell>
          <cell r="I1067">
            <v>301409.78374000004</v>
          </cell>
        </row>
        <row r="1068">
          <cell r="B1068" t="str">
            <v>1003</v>
          </cell>
          <cell r="D1068" t="str">
            <v>1201/1003/0000</v>
          </cell>
          <cell r="E1068" t="str">
            <v>Allowance - Telephone;</v>
          </cell>
          <cell r="G1068" t="str">
            <v xml:space="preserve">                         -  </v>
          </cell>
          <cell r="I1068">
            <v>0</v>
          </cell>
        </row>
        <row r="1069">
          <cell r="B1069" t="str">
            <v>1004</v>
          </cell>
          <cell r="D1069" t="str">
            <v>1201/1004/0000</v>
          </cell>
          <cell r="E1069" t="str">
            <v>Allowance Standby;</v>
          </cell>
          <cell r="G1069">
            <v>142502.64000000001</v>
          </cell>
          <cell r="I1069">
            <v>151907.81424000004</v>
          </cell>
        </row>
        <row r="1070">
          <cell r="B1070" t="str">
            <v>1005</v>
          </cell>
          <cell r="D1070" t="str">
            <v>1201/1005/0000</v>
          </cell>
          <cell r="E1070" t="str">
            <v>Housing Subsidy ;</v>
          </cell>
          <cell r="G1070" t="str">
            <v xml:space="preserve">                         -  </v>
          </cell>
          <cell r="I1070">
            <v>0</v>
          </cell>
        </row>
        <row r="1071">
          <cell r="B1071" t="str">
            <v>1006</v>
          </cell>
          <cell r="D1071" t="str">
            <v>1201/1006/0000</v>
          </cell>
          <cell r="E1071" t="str">
            <v>Overtime;</v>
          </cell>
          <cell r="G1071">
            <v>450000</v>
          </cell>
          <cell r="I1071">
            <v>479700</v>
          </cell>
        </row>
        <row r="1072">
          <cell r="B1072" t="str">
            <v>1007</v>
          </cell>
          <cell r="D1072" t="str">
            <v>1201/1007/0000</v>
          </cell>
          <cell r="E1072" t="str">
            <v>Allowance - Other;</v>
          </cell>
          <cell r="G1072">
            <v>92813.51</v>
          </cell>
          <cell r="I1072">
            <v>98939.201660000006</v>
          </cell>
        </row>
        <row r="1073">
          <cell r="B1073" t="str">
            <v>1008</v>
          </cell>
          <cell r="D1073" t="str">
            <v>1201/1008/0000</v>
          </cell>
          <cell r="E1073" t="str">
            <v>Temporary Workers;</v>
          </cell>
          <cell r="G1073">
            <v>118688.64</v>
          </cell>
          <cell r="I1073">
            <v>126522.09024</v>
          </cell>
        </row>
        <row r="1074">
          <cell r="B1074" t="str">
            <v>1010</v>
          </cell>
          <cell r="D1074" t="str">
            <v>1201/1010/0000</v>
          </cell>
          <cell r="E1074" t="str">
            <v>Industrial Council Levy;</v>
          </cell>
          <cell r="G1074">
            <v>3694.18</v>
          </cell>
          <cell r="I1074">
            <v>3937.9958799999999</v>
          </cell>
        </row>
        <row r="1075">
          <cell r="B1075" t="str">
            <v>1011</v>
          </cell>
          <cell r="D1075" t="str">
            <v>1201/1011/0000</v>
          </cell>
          <cell r="E1075" t="str">
            <v>Skills Development Levy;</v>
          </cell>
          <cell r="G1075">
            <v>50725.49</v>
          </cell>
          <cell r="I1075">
            <v>54073.372340000002</v>
          </cell>
        </row>
        <row r="1076">
          <cell r="B1076" t="str">
            <v>1012</v>
          </cell>
          <cell r="D1076" t="str">
            <v>1201/1012/0000</v>
          </cell>
          <cell r="E1076" t="str">
            <v>Compensation Commissioner;</v>
          </cell>
          <cell r="G1076" t="str">
            <v xml:space="preserve">                         -  </v>
          </cell>
          <cell r="I1076">
            <v>0</v>
          </cell>
        </row>
        <row r="1077">
          <cell r="B1077" t="str">
            <v>1050</v>
          </cell>
          <cell r="D1077" t="str">
            <v>1201/1050/0000</v>
          </cell>
          <cell r="E1077" t="str">
            <v>Medical Aid Fund;</v>
          </cell>
          <cell r="G1077">
            <v>279204.8</v>
          </cell>
          <cell r="I1077">
            <v>297632.31680000003</v>
          </cell>
        </row>
        <row r="1078">
          <cell r="B1078" t="str">
            <v>1051</v>
          </cell>
          <cell r="D1078" t="str">
            <v>1201/1051/0000</v>
          </cell>
          <cell r="E1078" t="str">
            <v>Pension Fund ;</v>
          </cell>
          <cell r="G1078">
            <v>730145.06</v>
          </cell>
          <cell r="I1078">
            <v>778334.63396000012</v>
          </cell>
        </row>
        <row r="1079">
          <cell r="B1079" t="str">
            <v>1052</v>
          </cell>
          <cell r="D1079" t="str">
            <v>1201/1052/0000</v>
          </cell>
          <cell r="E1079" t="str">
            <v>UIF;</v>
          </cell>
          <cell r="G1079">
            <v>50246.65</v>
          </cell>
          <cell r="I1079">
            <v>53562.928900000006</v>
          </cell>
        </row>
        <row r="1080">
          <cell r="B1080" t="str">
            <v>2000</v>
          </cell>
          <cell r="D1080" t="str">
            <v>1201/2000/0000</v>
          </cell>
          <cell r="E1080" t="str">
            <v>Bad Debts;</v>
          </cell>
          <cell r="G1080">
            <v>2100000</v>
          </cell>
          <cell r="I1080">
            <v>3579800.2568999999</v>
          </cell>
        </row>
        <row r="1081">
          <cell r="B1081" t="str">
            <v>4000</v>
          </cell>
          <cell r="D1081" t="str">
            <v>1201/4000/0000</v>
          </cell>
          <cell r="E1081" t="str">
            <v>Depreciation;</v>
          </cell>
          <cell r="G1081">
            <v>4168000</v>
          </cell>
          <cell r="I1081">
            <v>4238856</v>
          </cell>
        </row>
        <row r="1082">
          <cell r="B1082" t="str">
            <v>5001</v>
          </cell>
          <cell r="D1082" t="str">
            <v>1201/5001/0000</v>
          </cell>
          <cell r="E1082" t="str">
            <v>Interest External Loans;</v>
          </cell>
          <cell r="G1082" t="str">
            <v xml:space="preserve">                         -  </v>
          </cell>
          <cell r="I1082">
            <v>0</v>
          </cell>
        </row>
        <row r="1083">
          <cell r="B1083" t="str">
            <v>5051</v>
          </cell>
          <cell r="D1083" t="str">
            <v>1201/5051/0000</v>
          </cell>
          <cell r="E1083" t="str">
            <v>Redemption - External Loans;</v>
          </cell>
          <cell r="G1083" t="str">
            <v xml:space="preserve">                         -  </v>
          </cell>
          <cell r="I1083">
            <v>0</v>
          </cell>
        </row>
        <row r="1084">
          <cell r="B1084" t="str">
            <v>6001</v>
          </cell>
          <cell r="D1084" t="str">
            <v>1201/6001/0000</v>
          </cell>
          <cell r="E1084" t="str">
            <v>Bulk Water Purchases;</v>
          </cell>
          <cell r="G1084" t="str">
            <v xml:space="preserve">                         -  </v>
          </cell>
          <cell r="I1084">
            <v>0</v>
          </cell>
        </row>
        <row r="1085">
          <cell r="B1085" t="str">
            <v>6201</v>
          </cell>
          <cell r="D1085" t="str">
            <v>1201/6201/0000</v>
          </cell>
          <cell r="E1085" t="str">
            <v>Free Basic Services;</v>
          </cell>
          <cell r="G1085">
            <v>1185890</v>
          </cell>
          <cell r="I1085">
            <v>857250</v>
          </cell>
        </row>
        <row r="1086">
          <cell r="B1086" t="str">
            <v>6210</v>
          </cell>
          <cell r="D1086" t="str">
            <v>1201/6210/0000</v>
          </cell>
          <cell r="E1086" t="str">
            <v>MIG Projects;</v>
          </cell>
          <cell r="G1086">
            <v>664450</v>
          </cell>
          <cell r="I1086">
            <v>0</v>
          </cell>
        </row>
        <row r="1087">
          <cell r="B1087" t="str">
            <v>6215</v>
          </cell>
          <cell r="D1087" t="str">
            <v>1201/6215/0000</v>
          </cell>
          <cell r="E1087" t="str">
            <v>Regional Bulk Infra Projects</v>
          </cell>
          <cell r="G1087">
            <v>20900000</v>
          </cell>
          <cell r="I1087">
            <v>40000000</v>
          </cell>
        </row>
        <row r="1088">
          <cell r="B1088" t="str">
            <v>6217</v>
          </cell>
          <cell r="D1088" t="str">
            <v>1201/6217/0000</v>
          </cell>
          <cell r="E1088" t="str">
            <v>PMU Projects;</v>
          </cell>
          <cell r="G1088" t="str">
            <v xml:space="preserve">                         -  </v>
          </cell>
          <cell r="I1088">
            <v>0</v>
          </cell>
        </row>
        <row r="1089">
          <cell r="B1089" t="str">
            <v>6218</v>
          </cell>
          <cell r="D1089" t="str">
            <v>1201/6218/0000</v>
          </cell>
          <cell r="E1089" t="str">
            <v>MWIG Projects;</v>
          </cell>
          <cell r="G1089">
            <v>1000000</v>
          </cell>
          <cell r="I1089">
            <v>7730000</v>
          </cell>
        </row>
        <row r="1090">
          <cell r="B1090" t="str">
            <v>6514</v>
          </cell>
          <cell r="D1090" t="str">
            <v>1201/6514/0000</v>
          </cell>
          <cell r="E1090" t="str">
            <v>Printing &amp; Stationary;</v>
          </cell>
          <cell r="G1090">
            <v>2919.3</v>
          </cell>
          <cell r="I1090">
            <v>3000</v>
          </cell>
        </row>
        <row r="1091">
          <cell r="B1091" t="str">
            <v>6525</v>
          </cell>
          <cell r="D1091" t="str">
            <v>1201/6525/0000</v>
          </cell>
          <cell r="E1091" t="str">
            <v>Postage;</v>
          </cell>
          <cell r="G1091" t="str">
            <v xml:space="preserve">                         -  </v>
          </cell>
          <cell r="I1091">
            <v>0</v>
          </cell>
        </row>
        <row r="1092">
          <cell r="B1092" t="str">
            <v>6526</v>
          </cell>
          <cell r="D1092" t="str">
            <v>1201/6526/0000</v>
          </cell>
          <cell r="E1092" t="str">
            <v>Tools &amp; Accessories;</v>
          </cell>
          <cell r="G1092" t="str">
            <v xml:space="preserve">                         -  </v>
          </cell>
          <cell r="I1092">
            <v>0</v>
          </cell>
        </row>
        <row r="1093">
          <cell r="B1093" t="str">
            <v>6527</v>
          </cell>
          <cell r="D1093" t="str">
            <v>1201/6527/0000</v>
          </cell>
          <cell r="E1093" t="str">
            <v>Health Services;</v>
          </cell>
          <cell r="G1093">
            <v>3704</v>
          </cell>
          <cell r="I1093">
            <v>4000</v>
          </cell>
        </row>
        <row r="1094">
          <cell r="B1094" t="str">
            <v>6531</v>
          </cell>
          <cell r="D1094" t="str">
            <v>1201/6531/0000</v>
          </cell>
          <cell r="E1094" t="str">
            <v>Operating License;</v>
          </cell>
          <cell r="G1094" t="str">
            <v xml:space="preserve">                         -  </v>
          </cell>
          <cell r="I1094">
            <v>0</v>
          </cell>
        </row>
        <row r="1095">
          <cell r="B1095" t="str">
            <v>6532</v>
          </cell>
          <cell r="D1095" t="str">
            <v>1201/6532/0000</v>
          </cell>
          <cell r="E1095" t="str">
            <v>Vehicle License;</v>
          </cell>
          <cell r="G1095" t="str">
            <v xml:space="preserve">                         -  </v>
          </cell>
          <cell r="I1095">
            <v>0</v>
          </cell>
        </row>
        <row r="1096">
          <cell r="B1096" t="str">
            <v>6535</v>
          </cell>
          <cell r="D1096" t="str">
            <v>1201/6535/0000</v>
          </cell>
          <cell r="E1096" t="str">
            <v>Inventory (tools,equip,etc.)</v>
          </cell>
          <cell r="G1096">
            <v>46396.21</v>
          </cell>
          <cell r="I1096">
            <v>50000</v>
          </cell>
        </row>
        <row r="1097">
          <cell r="B1097" t="str">
            <v>6535</v>
          </cell>
          <cell r="D1097" t="str">
            <v>1201/6535/0017</v>
          </cell>
          <cell r="E1097" t="str">
            <v>Inventory (tools,equip,etc.)</v>
          </cell>
          <cell r="G1097">
            <v>1775.76</v>
          </cell>
          <cell r="I1097">
            <v>0</v>
          </cell>
        </row>
        <row r="1098">
          <cell r="B1098" t="str">
            <v>6535</v>
          </cell>
          <cell r="D1098" t="str">
            <v>1201/6535/0018</v>
          </cell>
          <cell r="E1098" t="str">
            <v>Inventory (tools,equip,etc.)</v>
          </cell>
          <cell r="G1098" t="str">
            <v xml:space="preserve">                         -  </v>
          </cell>
          <cell r="I1098">
            <v>0</v>
          </cell>
        </row>
        <row r="1099">
          <cell r="B1099" t="str">
            <v>6536</v>
          </cell>
          <cell r="D1099" t="str">
            <v>1201/6536/0019</v>
          </cell>
          <cell r="E1099" t="str">
            <v>Material &amp; Stores;Rouxville</v>
          </cell>
          <cell r="G1099">
            <v>692.93</v>
          </cell>
          <cell r="I1099">
            <v>700</v>
          </cell>
        </row>
        <row r="1100">
          <cell r="B1100" t="str">
            <v>6538</v>
          </cell>
          <cell r="D1100" t="str">
            <v>1201/6538/0000</v>
          </cell>
          <cell r="E1100" t="str">
            <v>Entertainment;</v>
          </cell>
          <cell r="G1100" t="str">
            <v xml:space="preserve">                         -  </v>
          </cell>
          <cell r="I1100">
            <v>0</v>
          </cell>
        </row>
        <row r="1101">
          <cell r="B1101" t="str">
            <v>6539</v>
          </cell>
          <cell r="D1101" t="str">
            <v>1201/6539/0000</v>
          </cell>
          <cell r="E1101" t="str">
            <v>Training;</v>
          </cell>
          <cell r="G1101" t="str">
            <v xml:space="preserve">                         -  </v>
          </cell>
          <cell r="I1101">
            <v>0</v>
          </cell>
        </row>
        <row r="1102">
          <cell r="B1102" t="str">
            <v>6540</v>
          </cell>
          <cell r="D1102" t="str">
            <v>1201/6540/0000</v>
          </cell>
          <cell r="E1102" t="str">
            <v>Water Chemicals;</v>
          </cell>
          <cell r="G1102">
            <v>2545000</v>
          </cell>
          <cell r="I1102">
            <v>3200000</v>
          </cell>
        </row>
        <row r="1103">
          <cell r="B1103" t="str">
            <v>6541</v>
          </cell>
          <cell r="D1103" t="str">
            <v>1201/6541/0000</v>
          </cell>
          <cell r="E1103" t="str">
            <v>Subsistence &amp; Traveling;</v>
          </cell>
          <cell r="G1103">
            <v>55000</v>
          </cell>
          <cell r="I1103">
            <v>40000</v>
          </cell>
        </row>
        <row r="1104">
          <cell r="B1104" t="str">
            <v>6543</v>
          </cell>
          <cell r="D1104" t="str">
            <v>1201/6543/0000</v>
          </cell>
          <cell r="E1104" t="str">
            <v>Cleaning Materials;</v>
          </cell>
          <cell r="G1104" t="str">
            <v xml:space="preserve">                         -  </v>
          </cell>
          <cell r="I1104">
            <v>0</v>
          </cell>
        </row>
        <row r="1105">
          <cell r="B1105" t="str">
            <v>6544</v>
          </cell>
          <cell r="D1105" t="str">
            <v>1201/6544/0000</v>
          </cell>
          <cell r="E1105" t="str">
            <v>Telephone Charges;</v>
          </cell>
          <cell r="G1105">
            <v>64665.22</v>
          </cell>
          <cell r="I1105">
            <v>20000</v>
          </cell>
        </row>
        <row r="1106">
          <cell r="B1106" t="str">
            <v>6546</v>
          </cell>
          <cell r="D1106" t="str">
            <v>1201/6546/0000</v>
          </cell>
          <cell r="E1106" t="str">
            <v>Uniforms &amp; Protective Clothi</v>
          </cell>
          <cell r="G1106">
            <v>360000</v>
          </cell>
          <cell r="I1106">
            <v>125000</v>
          </cell>
        </row>
        <row r="1107">
          <cell r="B1107" t="str">
            <v>6546</v>
          </cell>
          <cell r="D1107" t="str">
            <v>1201/6546/0017</v>
          </cell>
          <cell r="E1107" t="str">
            <v>Uniforms &amp; Protective Clothi</v>
          </cell>
          <cell r="G1107">
            <v>300000</v>
          </cell>
          <cell r="I1107">
            <v>125000</v>
          </cell>
        </row>
        <row r="1108">
          <cell r="B1108" t="str">
            <v>6546</v>
          </cell>
          <cell r="D1108" t="str">
            <v>1201/6546/0018</v>
          </cell>
          <cell r="E1108" t="str">
            <v>Uniforms &amp; Protective Clothi</v>
          </cell>
          <cell r="G1108" t="str">
            <v xml:space="preserve">                         -  </v>
          </cell>
          <cell r="I1108">
            <v>0</v>
          </cell>
        </row>
        <row r="1109">
          <cell r="B1109" t="str">
            <v>6546</v>
          </cell>
          <cell r="D1109" t="str">
            <v>1201/6546/0019</v>
          </cell>
          <cell r="E1109" t="str">
            <v>Uniforms &amp; Protective Clothi</v>
          </cell>
          <cell r="G1109" t="str">
            <v xml:space="preserve">                         -  </v>
          </cell>
          <cell r="I1109">
            <v>0</v>
          </cell>
        </row>
        <row r="1110">
          <cell r="B1110" t="str">
            <v>6549</v>
          </cell>
          <cell r="D1110" t="str">
            <v>1201/6549/0000</v>
          </cell>
          <cell r="E1110" t="str">
            <v>Insurance - External;</v>
          </cell>
          <cell r="G1110" t="str">
            <v xml:space="preserve">                         -  </v>
          </cell>
          <cell r="I1110">
            <v>0</v>
          </cell>
        </row>
        <row r="1111">
          <cell r="B1111" t="str">
            <v>6551</v>
          </cell>
          <cell r="D1111" t="str">
            <v>1201/6551/0000</v>
          </cell>
          <cell r="E1111" t="str">
            <v>Transport Costs;</v>
          </cell>
          <cell r="G1111" t="str">
            <v xml:space="preserve">                         -  </v>
          </cell>
          <cell r="I1111">
            <v>0</v>
          </cell>
        </row>
        <row r="1112">
          <cell r="B1112" t="str">
            <v>6552</v>
          </cell>
          <cell r="D1112" t="str">
            <v>1201/6552/0000</v>
          </cell>
          <cell r="E1112" t="str">
            <v>Fuel &amp; Oil - Vehicles;</v>
          </cell>
          <cell r="G1112">
            <v>32481.200000000001</v>
          </cell>
          <cell r="I1112">
            <v>35000</v>
          </cell>
        </row>
        <row r="1113">
          <cell r="B1113" t="str">
            <v>6552</v>
          </cell>
          <cell r="D1113" t="str">
            <v>1201/6552/0017</v>
          </cell>
          <cell r="E1113" t="str">
            <v>Fuel &amp; Oil - Vehicles;Zastro</v>
          </cell>
          <cell r="G1113">
            <v>2528.1799999999998</v>
          </cell>
          <cell r="I1113">
            <v>0</v>
          </cell>
        </row>
        <row r="1114">
          <cell r="B1114" t="str">
            <v>6552</v>
          </cell>
          <cell r="D1114" t="str">
            <v>1201/6552/0018</v>
          </cell>
          <cell r="E1114" t="str">
            <v>Fuel &amp; Oil - Vehicles;Smithf</v>
          </cell>
          <cell r="G1114" t="str">
            <v xml:space="preserve">                         -  </v>
          </cell>
          <cell r="I1114">
            <v>0</v>
          </cell>
        </row>
        <row r="1115">
          <cell r="B1115" t="str">
            <v>6552</v>
          </cell>
          <cell r="D1115" t="str">
            <v>1201/6552/0019</v>
          </cell>
          <cell r="E1115" t="str">
            <v>Fuel &amp; Oil - Vehicles;Rouxvi</v>
          </cell>
          <cell r="G1115" t="str">
            <v xml:space="preserve">                         -  </v>
          </cell>
          <cell r="I1115">
            <v>0</v>
          </cell>
        </row>
        <row r="1116">
          <cell r="B1116" t="str">
            <v>6554</v>
          </cell>
          <cell r="D1116" t="str">
            <v>1201/6554/0000</v>
          </cell>
          <cell r="E1116" t="str">
            <v>Consumables;</v>
          </cell>
          <cell r="G1116">
            <v>23272.59</v>
          </cell>
          <cell r="I1116">
            <v>459000</v>
          </cell>
        </row>
        <row r="1117">
          <cell r="B1117" t="str">
            <v>6558</v>
          </cell>
          <cell r="D1117" t="str">
            <v>1201/6558/0000</v>
          </cell>
          <cell r="E1117" t="str">
            <v>Electricity Purchases;</v>
          </cell>
          <cell r="G1117">
            <v>900000</v>
          </cell>
          <cell r="I1117">
            <v>630000</v>
          </cell>
        </row>
        <row r="1118">
          <cell r="B1118" t="str">
            <v>6559</v>
          </cell>
          <cell r="D1118" t="str">
            <v>1201/6559/0000</v>
          </cell>
          <cell r="E1118" t="str">
            <v>CCA - Infrastructure;</v>
          </cell>
          <cell r="G1118" t="str">
            <v xml:space="preserve">                         -  </v>
          </cell>
          <cell r="I1118">
            <v>0</v>
          </cell>
        </row>
        <row r="1119">
          <cell r="B1119" t="str">
            <v>6560</v>
          </cell>
          <cell r="D1119" t="str">
            <v>1201/6560/0000</v>
          </cell>
          <cell r="E1119" t="str">
            <v>CCA - Tools &amp; Equipment;</v>
          </cell>
          <cell r="G1119">
            <v>560000</v>
          </cell>
          <cell r="I1119">
            <v>675000</v>
          </cell>
        </row>
        <row r="1120">
          <cell r="B1120" t="str">
            <v>6565</v>
          </cell>
          <cell r="D1120" t="str">
            <v>1201/6565/0000</v>
          </cell>
          <cell r="E1120" t="str">
            <v>Professional Services;</v>
          </cell>
          <cell r="G1120" t="str">
            <v xml:space="preserve">                         -  </v>
          </cell>
          <cell r="I1120">
            <v>0</v>
          </cell>
        </row>
        <row r="1121">
          <cell r="B1121" t="str">
            <v>6801</v>
          </cell>
          <cell r="D1121" t="str">
            <v>1201/6801/0000</v>
          </cell>
          <cell r="E1121" t="str">
            <v>R/M - Buildings;</v>
          </cell>
          <cell r="G1121" t="str">
            <v xml:space="preserve">                         -  </v>
          </cell>
          <cell r="I1121">
            <v>0</v>
          </cell>
        </row>
        <row r="1122">
          <cell r="B1122" t="str">
            <v>6801</v>
          </cell>
          <cell r="D1122" t="str">
            <v>1201/6801/0017</v>
          </cell>
          <cell r="E1122" t="str">
            <v>R/M - Buildings;Zastron Unit</v>
          </cell>
          <cell r="G1122" t="str">
            <v xml:space="preserve">                         -  </v>
          </cell>
          <cell r="I1122">
            <v>0</v>
          </cell>
        </row>
        <row r="1123">
          <cell r="B1123" t="str">
            <v>6801</v>
          </cell>
          <cell r="D1123" t="str">
            <v>1201/6801/0018</v>
          </cell>
          <cell r="E1123" t="str">
            <v>R/M - Buildings;Smithfield U</v>
          </cell>
          <cell r="G1123" t="str">
            <v xml:space="preserve">                         -  </v>
          </cell>
          <cell r="I1123">
            <v>0</v>
          </cell>
        </row>
        <row r="1124">
          <cell r="B1124" t="str">
            <v>6801</v>
          </cell>
          <cell r="D1124" t="str">
            <v>1201/6801/0019</v>
          </cell>
          <cell r="E1124" t="str">
            <v>R/M - Buildings;Rouxville Un</v>
          </cell>
          <cell r="G1124" t="str">
            <v xml:space="preserve">                         -  </v>
          </cell>
          <cell r="I1124">
            <v>0</v>
          </cell>
        </row>
        <row r="1125">
          <cell r="B1125" t="str">
            <v>6802</v>
          </cell>
          <cell r="D1125" t="str">
            <v>1201/6802/0000</v>
          </cell>
          <cell r="E1125" t="str">
            <v>R/M - Tools &amp; Equipment;</v>
          </cell>
          <cell r="G1125" t="str">
            <v xml:space="preserve">                         -  </v>
          </cell>
          <cell r="I1125">
            <v>0</v>
          </cell>
        </row>
        <row r="1126">
          <cell r="B1126" t="str">
            <v>6806</v>
          </cell>
          <cell r="D1126" t="str">
            <v>1201/6806/0000</v>
          </cell>
          <cell r="E1126" t="str">
            <v>R/M - Stormwater;</v>
          </cell>
          <cell r="G1126">
            <v>600.38</v>
          </cell>
          <cell r="I1126">
            <v>0</v>
          </cell>
        </row>
        <row r="1127">
          <cell r="B1127" t="str">
            <v>6808</v>
          </cell>
          <cell r="D1127" t="str">
            <v>1201/6808/0000</v>
          </cell>
          <cell r="E1127" t="str">
            <v>R/M - Vehicles &amp; Equipment;</v>
          </cell>
          <cell r="G1127">
            <v>1997.34</v>
          </cell>
          <cell r="I1127">
            <v>0</v>
          </cell>
        </row>
        <row r="1128">
          <cell r="B1128" t="str">
            <v>6808</v>
          </cell>
          <cell r="D1128" t="str">
            <v>1201/6808/0017</v>
          </cell>
          <cell r="E1128" t="str">
            <v>R/M - Vehicles &amp; Equipment;Z</v>
          </cell>
          <cell r="G1128">
            <v>18261.439999999999</v>
          </cell>
          <cell r="I1128">
            <v>0</v>
          </cell>
        </row>
        <row r="1129">
          <cell r="B1129" t="str">
            <v>6808</v>
          </cell>
          <cell r="D1129" t="str">
            <v>1201/6808/0018</v>
          </cell>
          <cell r="E1129" t="str">
            <v>R/M - Vehicles &amp; Equipment;S</v>
          </cell>
          <cell r="G1129">
            <v>280.7</v>
          </cell>
          <cell r="I1129">
            <v>0</v>
          </cell>
        </row>
        <row r="1130">
          <cell r="B1130" t="str">
            <v>6808</v>
          </cell>
          <cell r="D1130" t="str">
            <v>1201/6808/0019</v>
          </cell>
          <cell r="E1130" t="str">
            <v>R/M - Vehicles &amp; Equipment;R</v>
          </cell>
          <cell r="G1130" t="str">
            <v xml:space="preserve">                         -  </v>
          </cell>
          <cell r="I1130">
            <v>0</v>
          </cell>
        </row>
        <row r="1131">
          <cell r="B1131" t="str">
            <v>6809</v>
          </cell>
          <cell r="D1131" t="str">
            <v>1201/6809/0000</v>
          </cell>
          <cell r="E1131" t="str">
            <v>R/M - Water Reticulation;</v>
          </cell>
          <cell r="G1131">
            <v>653022.93999999994</v>
          </cell>
          <cell r="I1131">
            <v>300000</v>
          </cell>
        </row>
        <row r="1132">
          <cell r="B1132" t="str">
            <v>6815</v>
          </cell>
          <cell r="D1132" t="str">
            <v>1201/6815/0000</v>
          </cell>
          <cell r="E1132" t="str">
            <v>R/M - Plant &amp; Equipment;</v>
          </cell>
          <cell r="G1132">
            <v>320155.90000000002</v>
          </cell>
          <cell r="I1132">
            <v>405000</v>
          </cell>
        </row>
        <row r="1133">
          <cell r="B1133" t="str">
            <v>6815</v>
          </cell>
          <cell r="D1133" t="str">
            <v>1201/6815/0017</v>
          </cell>
          <cell r="E1133" t="str">
            <v>R/M - Plant &amp; Equipment;Zast</v>
          </cell>
          <cell r="G1133">
            <v>308285.40999999997</v>
          </cell>
          <cell r="I1133">
            <v>0</v>
          </cell>
        </row>
        <row r="1134">
          <cell r="B1134" t="str">
            <v>6815</v>
          </cell>
          <cell r="D1134" t="str">
            <v>1201/6815/0018</v>
          </cell>
          <cell r="E1134" t="str">
            <v>R/M - Plant &amp; Equipment;Smit</v>
          </cell>
          <cell r="G1134" t="str">
            <v xml:space="preserve">                         -  </v>
          </cell>
          <cell r="I1134">
            <v>0</v>
          </cell>
        </row>
        <row r="1135">
          <cell r="B1135" t="str">
            <v>6815</v>
          </cell>
          <cell r="D1135" t="str">
            <v>1201/6815/0019</v>
          </cell>
          <cell r="E1135" t="str">
            <v>R/M - Plant &amp; Equipment;Roux</v>
          </cell>
          <cell r="G1135" t="str">
            <v xml:space="preserve">                         -  </v>
          </cell>
          <cell r="I1135">
            <v>0</v>
          </cell>
        </row>
        <row r="1136">
          <cell r="B1136" t="str">
            <v>7500</v>
          </cell>
          <cell r="D1136" t="str">
            <v>1201/7500/0000</v>
          </cell>
          <cell r="E1136" t="str">
            <v>Contr - Bad Debts;</v>
          </cell>
          <cell r="G1136" t="str">
            <v xml:space="preserve">                         -  </v>
          </cell>
          <cell r="I1136">
            <v>0</v>
          </cell>
        </row>
        <row r="1137">
          <cell r="B1137" t="str">
            <v>7501</v>
          </cell>
          <cell r="D1137" t="str">
            <v>1201/7501/0000</v>
          </cell>
          <cell r="E1137" t="str">
            <v>Contr - Leave Reserve;</v>
          </cell>
          <cell r="G1137">
            <v>36440</v>
          </cell>
          <cell r="I1137">
            <v>45000</v>
          </cell>
        </row>
        <row r="1138">
          <cell r="B1138" t="str">
            <v>7502</v>
          </cell>
          <cell r="D1138" t="str">
            <v>1201/7502/0000</v>
          </cell>
          <cell r="E1138" t="str">
            <v>Contr Fund - Pro-rata Bonus</v>
          </cell>
          <cell r="G1138">
            <v>22370</v>
          </cell>
          <cell r="I1138">
            <v>26000</v>
          </cell>
        </row>
        <row r="1139">
          <cell r="B1139" t="str">
            <v>7503</v>
          </cell>
          <cell r="D1139" t="str">
            <v>1201/7503/0000</v>
          </cell>
          <cell r="E1139" t="str">
            <v>Transfer - Gov Grant Reserve</v>
          </cell>
          <cell r="G1139" t="str">
            <v xml:space="preserve">                         -  </v>
          </cell>
          <cell r="I1139">
            <v>0</v>
          </cell>
        </row>
        <row r="1140">
          <cell r="B1140" t="str">
            <v>8052</v>
          </cell>
          <cell r="D1140" t="str">
            <v>1201/8052/0000</v>
          </cell>
          <cell r="E1140" t="str">
            <v>Water Levies;</v>
          </cell>
          <cell r="G1140">
            <v>-9500000</v>
          </cell>
          <cell r="I1140">
            <v>-9899703</v>
          </cell>
        </row>
        <row r="1141">
          <cell r="B1141" t="str">
            <v>8401</v>
          </cell>
          <cell r="D1141" t="str">
            <v>1201/8401/0000</v>
          </cell>
          <cell r="E1141" t="str">
            <v>NT Grant - Equitable Share;</v>
          </cell>
          <cell r="G1141">
            <v>-7264398.6500000004</v>
          </cell>
          <cell r="I1141">
            <v>-5752366.7454880904</v>
          </cell>
        </row>
        <row r="1142">
          <cell r="B1142" t="str">
            <v>8450</v>
          </cell>
          <cell r="D1142" t="str">
            <v>1201/8450/0000</v>
          </cell>
          <cell r="E1142" t="str">
            <v>NT Grant - MIG;</v>
          </cell>
          <cell r="G1142">
            <v>-664450</v>
          </cell>
          <cell r="I1142">
            <v>0</v>
          </cell>
        </row>
        <row r="1143">
          <cell r="B1143" t="str">
            <v>8455</v>
          </cell>
          <cell r="D1143" t="str">
            <v>1201/8455/0000</v>
          </cell>
          <cell r="E1143" t="str">
            <v>Regional Bulk Infra Grant;</v>
          </cell>
          <cell r="G1143">
            <v>-20900000</v>
          </cell>
          <cell r="I1143">
            <v>-40000000</v>
          </cell>
        </row>
        <row r="1144">
          <cell r="B1144" t="str">
            <v>8458</v>
          </cell>
          <cell r="D1144" t="str">
            <v>1201/8458/0000</v>
          </cell>
          <cell r="E1144" t="str">
            <v>NT Grant - MWIG;</v>
          </cell>
          <cell r="G1144">
            <v>-1000000</v>
          </cell>
          <cell r="I1144">
            <v>-7730000</v>
          </cell>
        </row>
        <row r="1145">
          <cell r="B1145" t="str">
            <v>8505</v>
          </cell>
          <cell r="D1145" t="str">
            <v>1201/8505/0000</v>
          </cell>
          <cell r="E1145" t="str">
            <v>Connection Fees;</v>
          </cell>
          <cell r="G1145" t="str">
            <v xml:space="preserve">                         -  </v>
          </cell>
          <cell r="I1145">
            <v>0</v>
          </cell>
        </row>
        <row r="1146">
          <cell r="B1146" t="str">
            <v>8508</v>
          </cell>
          <cell r="D1146" t="str">
            <v>1201/8508/0000</v>
          </cell>
          <cell r="E1146" t="str">
            <v>Sundry Income;</v>
          </cell>
          <cell r="G1146" t="str">
            <v xml:space="preserve">                         -  </v>
          </cell>
          <cell r="I1146">
            <v>0</v>
          </cell>
        </row>
        <row r="1147">
          <cell r="B1147" t="str">
            <v>8513</v>
          </cell>
          <cell r="D1147" t="str">
            <v>1201/8513/0000</v>
          </cell>
          <cell r="E1147" t="str">
            <v>Drum Sales;</v>
          </cell>
          <cell r="G1147" t="str">
            <v xml:space="preserve">                         -  </v>
          </cell>
          <cell r="I1147">
            <v>0</v>
          </cell>
        </row>
        <row r="1148">
          <cell r="B1148" t="str">
            <v>8516</v>
          </cell>
          <cell r="D1148" t="str">
            <v>1201/8516/0000</v>
          </cell>
          <cell r="E1148" t="str">
            <v>Free Basic Water;</v>
          </cell>
          <cell r="G1148" t="str">
            <v xml:space="preserve">                         -  </v>
          </cell>
          <cell r="I1148">
            <v>0</v>
          </cell>
        </row>
        <row r="1149">
          <cell r="E1149" t="str">
            <v>Main account subtotal</v>
          </cell>
          <cell r="G1149">
            <v>2978673.4200000018</v>
          </cell>
          <cell r="I1149">
            <v>5593805.0310319066</v>
          </cell>
        </row>
        <row r="1150">
          <cell r="D1150">
            <v>1201</v>
          </cell>
          <cell r="E1150" t="str">
            <v>Main account total</v>
          </cell>
        </row>
        <row r="1151">
          <cell r="D1151" t="str">
            <v>---------------</v>
          </cell>
          <cell r="E1151" t="str">
            <v>--------------------------------</v>
          </cell>
          <cell r="G1151" t="str">
            <v xml:space="preserve"> ------------ </v>
          </cell>
        </row>
        <row r="1152">
          <cell r="D1152">
            <v>1301</v>
          </cell>
          <cell r="E1152" t="str">
            <v>ELECTRICITY DISTRIBUTION - Technical</v>
          </cell>
        </row>
        <row r="1153">
          <cell r="B1153" t="str">
            <v>1000</v>
          </cell>
          <cell r="D1153" t="str">
            <v>1301/1000/0000</v>
          </cell>
          <cell r="E1153" t="str">
            <v>Salaries;</v>
          </cell>
          <cell r="G1153">
            <v>565682.98</v>
          </cell>
          <cell r="I1153">
            <v>603018.05668000004</v>
          </cell>
        </row>
        <row r="1154">
          <cell r="B1154" t="str">
            <v>1002</v>
          </cell>
          <cell r="D1154" t="str">
            <v>1301/1002/0000</v>
          </cell>
          <cell r="E1154" t="str">
            <v>Annual Bonus;</v>
          </cell>
          <cell r="G1154">
            <v>48733.07</v>
          </cell>
          <cell r="I1154">
            <v>51949.452620000004</v>
          </cell>
        </row>
        <row r="1155">
          <cell r="B1155" t="str">
            <v>1003</v>
          </cell>
          <cell r="D1155" t="str">
            <v>1301/1003/0000</v>
          </cell>
          <cell r="E1155" t="str">
            <v>Allowance - Telephone;</v>
          </cell>
          <cell r="G1155">
            <v>8484</v>
          </cell>
          <cell r="I1155">
            <v>9043.9440000000013</v>
          </cell>
        </row>
        <row r="1156">
          <cell r="B1156" t="str">
            <v>1006</v>
          </cell>
          <cell r="D1156" t="str">
            <v>1301/1006/0000</v>
          </cell>
          <cell r="E1156" t="str">
            <v>Overtime;</v>
          </cell>
          <cell r="G1156">
            <v>12708.35</v>
          </cell>
          <cell r="I1156">
            <v>13547.101100000002</v>
          </cell>
        </row>
        <row r="1157">
          <cell r="B1157" t="str">
            <v>1010</v>
          </cell>
          <cell r="D1157" t="str">
            <v>1301/1010/0000</v>
          </cell>
          <cell r="E1157" t="str">
            <v>Industrial Council Levy;</v>
          </cell>
          <cell r="G1157">
            <v>230.89</v>
          </cell>
          <cell r="I1157">
            <v>246.12873999999999</v>
          </cell>
        </row>
        <row r="1158">
          <cell r="B1158" t="str">
            <v>1011</v>
          </cell>
          <cell r="D1158" t="str">
            <v>1301/1011/0000</v>
          </cell>
          <cell r="E1158" t="str">
            <v>Skills Development Levy;</v>
          </cell>
          <cell r="G1158">
            <v>6423.42</v>
          </cell>
          <cell r="I1158">
            <v>6847.3657200000007</v>
          </cell>
        </row>
        <row r="1159">
          <cell r="B1159" t="str">
            <v>1012</v>
          </cell>
          <cell r="D1159" t="str">
            <v>1301/1012/0000</v>
          </cell>
          <cell r="E1159" t="str">
            <v>Compensation Commissioner;</v>
          </cell>
          <cell r="G1159" t="str">
            <v xml:space="preserve">                         -  </v>
          </cell>
          <cell r="I1159">
            <v>0</v>
          </cell>
        </row>
        <row r="1160">
          <cell r="B1160" t="str">
            <v>1050</v>
          </cell>
          <cell r="D1160" t="str">
            <v>1301/1050/0000</v>
          </cell>
          <cell r="E1160" t="str">
            <v>Medical Aid Fund;</v>
          </cell>
          <cell r="G1160">
            <v>42541.2</v>
          </cell>
          <cell r="I1160">
            <v>45348.919199999997</v>
          </cell>
        </row>
        <row r="1161">
          <cell r="B1161" t="str">
            <v>1051</v>
          </cell>
          <cell r="D1161" t="str">
            <v>1301/1051/0000</v>
          </cell>
          <cell r="E1161" t="str">
            <v>Pension Fund ;</v>
          </cell>
          <cell r="G1161">
            <v>99214.12</v>
          </cell>
          <cell r="I1161">
            <v>105762.25192</v>
          </cell>
        </row>
        <row r="1162">
          <cell r="B1162" t="str">
            <v>1052</v>
          </cell>
          <cell r="D1162" t="str">
            <v>1301/1052/0000</v>
          </cell>
          <cell r="E1162" t="str">
            <v>UIF;</v>
          </cell>
          <cell r="G1162">
            <v>4597.8599999999997</v>
          </cell>
          <cell r="I1162">
            <v>4901.3187600000001</v>
          </cell>
        </row>
        <row r="1163">
          <cell r="B1163" t="str">
            <v>4000</v>
          </cell>
          <cell r="D1163" t="str">
            <v>1301/4000/0000</v>
          </cell>
          <cell r="E1163" t="str">
            <v>Depreciation;</v>
          </cell>
          <cell r="G1163">
            <v>5000000</v>
          </cell>
          <cell r="I1163">
            <v>5084999.9999999991</v>
          </cell>
        </row>
        <row r="1164">
          <cell r="B1164" t="str">
            <v>5003</v>
          </cell>
          <cell r="D1164" t="str">
            <v>1301/5003/0000</v>
          </cell>
          <cell r="E1164" t="str">
            <v>Interest - HP;</v>
          </cell>
          <cell r="G1164" t="str">
            <v xml:space="preserve">                         -  </v>
          </cell>
          <cell r="I1164">
            <v>1750000</v>
          </cell>
        </row>
        <row r="1165">
          <cell r="B1165" t="str">
            <v>5051</v>
          </cell>
          <cell r="D1165" t="str">
            <v>1301/5051/0000</v>
          </cell>
          <cell r="E1165" t="str">
            <v>Redemption - External Loans;</v>
          </cell>
          <cell r="G1165" t="str">
            <v xml:space="preserve">                         -  </v>
          </cell>
          <cell r="I1165">
            <v>0</v>
          </cell>
        </row>
        <row r="1166">
          <cell r="B1166" t="str">
            <v>6000</v>
          </cell>
          <cell r="D1166" t="str">
            <v>1301/6000/0000</v>
          </cell>
          <cell r="E1166" t="str">
            <v>Bulk Electricity Purchases;</v>
          </cell>
          <cell r="G1166">
            <v>16000000</v>
          </cell>
          <cell r="I1166">
            <v>18000000</v>
          </cell>
        </row>
        <row r="1167">
          <cell r="B1167" t="str">
            <v>6201</v>
          </cell>
          <cell r="D1167" t="str">
            <v>1301/6201/0000</v>
          </cell>
          <cell r="E1167" t="str">
            <v>Free Basic Services;</v>
          </cell>
          <cell r="G1167">
            <v>1372550</v>
          </cell>
          <cell r="I1167">
            <v>432000</v>
          </cell>
        </row>
        <row r="1168">
          <cell r="B1168" t="str">
            <v>6210</v>
          </cell>
          <cell r="D1168" t="str">
            <v>1301/6210/0000</v>
          </cell>
          <cell r="E1168" t="str">
            <v>MIG Projects;</v>
          </cell>
          <cell r="G1168">
            <v>1780867</v>
          </cell>
          <cell r="I1168">
            <v>3665511.807329861</v>
          </cell>
        </row>
        <row r="1169">
          <cell r="B1169" t="str">
            <v>6212</v>
          </cell>
          <cell r="D1169" t="str">
            <v>1301/6212/0000</v>
          </cell>
          <cell r="E1169" t="str">
            <v>INEPG Projects;</v>
          </cell>
          <cell r="G1169">
            <v>0</v>
          </cell>
        </row>
        <row r="1170">
          <cell r="B1170" t="str">
            <v>6514</v>
          </cell>
          <cell r="D1170" t="str">
            <v>1301/6514/0000</v>
          </cell>
          <cell r="E1170" t="str">
            <v>Printing &amp; Stationary;</v>
          </cell>
          <cell r="G1170">
            <v>0</v>
          </cell>
        </row>
        <row r="1171">
          <cell r="B1171" t="str">
            <v>6515</v>
          </cell>
          <cell r="D1171" t="str">
            <v>1301/6515/0000</v>
          </cell>
          <cell r="E1171" t="str">
            <v>Computer Software;</v>
          </cell>
          <cell r="G1171">
            <v>0</v>
          </cell>
        </row>
        <row r="1172">
          <cell r="B1172" t="str">
            <v>6532</v>
          </cell>
          <cell r="D1172" t="str">
            <v>1301/6532/0000</v>
          </cell>
          <cell r="E1172" t="str">
            <v>Vehicle License;</v>
          </cell>
          <cell r="G1172">
            <v>0</v>
          </cell>
        </row>
        <row r="1173">
          <cell r="B1173" t="str">
            <v>6535</v>
          </cell>
          <cell r="D1173" t="str">
            <v>1301/6535/0000</v>
          </cell>
          <cell r="E1173" t="str">
            <v>Inventory (tools,equip,etc.)</v>
          </cell>
          <cell r="G1173">
            <v>16339.33</v>
          </cell>
        </row>
        <row r="1174">
          <cell r="B1174" t="str">
            <v>6535</v>
          </cell>
          <cell r="D1174" t="str">
            <v>1301/6535/0017</v>
          </cell>
          <cell r="E1174" t="str">
            <v>Inventory (tools,equip,etc.)</v>
          </cell>
          <cell r="G1174">
            <v>0</v>
          </cell>
        </row>
        <row r="1175">
          <cell r="B1175" t="str">
            <v>6535</v>
          </cell>
          <cell r="D1175" t="str">
            <v>1301/6535/0018</v>
          </cell>
          <cell r="E1175" t="str">
            <v>Inventory (tools,equip,etc.)</v>
          </cell>
          <cell r="G1175">
            <v>0</v>
          </cell>
        </row>
        <row r="1176">
          <cell r="B1176" t="str">
            <v>6535</v>
          </cell>
          <cell r="D1176" t="str">
            <v>1301/6535/0019</v>
          </cell>
          <cell r="E1176" t="str">
            <v>Inventory (tools,equip,etc.)</v>
          </cell>
          <cell r="G1176">
            <v>0</v>
          </cell>
        </row>
        <row r="1177">
          <cell r="B1177" t="str">
            <v>6541</v>
          </cell>
          <cell r="D1177" t="str">
            <v>1301/6541/0000</v>
          </cell>
          <cell r="E1177" t="str">
            <v>Subsistence &amp; Traveling;</v>
          </cell>
          <cell r="G1177">
            <v>30000</v>
          </cell>
          <cell r="I1177">
            <v>20000</v>
          </cell>
        </row>
        <row r="1178">
          <cell r="B1178" t="str">
            <v>6546</v>
          </cell>
          <cell r="D1178" t="str">
            <v>1301/6546/0000</v>
          </cell>
          <cell r="E1178" t="str">
            <v>Uniforms &amp; Protective Clothi</v>
          </cell>
          <cell r="G1178">
            <v>0</v>
          </cell>
        </row>
        <row r="1179">
          <cell r="B1179" t="str">
            <v>6549</v>
          </cell>
          <cell r="D1179" t="str">
            <v>1301/6549/0000</v>
          </cell>
          <cell r="E1179" t="str">
            <v>Insurance - External;</v>
          </cell>
          <cell r="G1179">
            <v>0</v>
          </cell>
        </row>
        <row r="1180">
          <cell r="B1180" t="str">
            <v>6552</v>
          </cell>
          <cell r="D1180" t="str">
            <v>1301/6552/0000</v>
          </cell>
          <cell r="E1180" t="str">
            <v>Fuel &amp; Oil - Vehicles;</v>
          </cell>
          <cell r="G1180">
            <v>1000000</v>
          </cell>
          <cell r="I1180">
            <v>1500000</v>
          </cell>
        </row>
        <row r="1181">
          <cell r="B1181" t="str">
            <v>6554</v>
          </cell>
          <cell r="D1181" t="str">
            <v>1301/6554/0000</v>
          </cell>
          <cell r="E1181" t="str">
            <v>Consumables;</v>
          </cell>
          <cell r="G1181">
            <v>13823.89</v>
          </cell>
          <cell r="I1181">
            <v>1495000</v>
          </cell>
        </row>
        <row r="1182">
          <cell r="B1182" t="str">
            <v>6557</v>
          </cell>
          <cell r="D1182" t="str">
            <v>1301/6557/0000</v>
          </cell>
          <cell r="E1182" t="str">
            <v>Commision Vendors;</v>
          </cell>
          <cell r="G1182" t="str">
            <v xml:space="preserve">                         -  </v>
          </cell>
        </row>
        <row r="1183">
          <cell r="B1183" t="str">
            <v>6814</v>
          </cell>
          <cell r="D1183" t="str">
            <v>1301/6814/0000</v>
          </cell>
          <cell r="E1183" t="str">
            <v>R/M - Street Lights;</v>
          </cell>
          <cell r="G1183">
            <v>1000000</v>
          </cell>
          <cell r="I1183">
            <v>1500000</v>
          </cell>
        </row>
        <row r="1184">
          <cell r="B1184" t="str">
            <v>6815</v>
          </cell>
          <cell r="D1184" t="str">
            <v>1301/6815/0000</v>
          </cell>
          <cell r="E1184" t="str">
            <v>R/M - Plant &amp; Equipment;</v>
          </cell>
          <cell r="G1184">
            <v>10172.290000000001</v>
          </cell>
        </row>
        <row r="1185">
          <cell r="B1185" t="str">
            <v>6816</v>
          </cell>
          <cell r="D1185" t="str">
            <v>1301/6816/0000</v>
          </cell>
          <cell r="E1185" t="str">
            <v>R/M - Network;</v>
          </cell>
          <cell r="G1185">
            <v>1000000</v>
          </cell>
          <cell r="I1185">
            <v>1500000</v>
          </cell>
        </row>
        <row r="1186">
          <cell r="B1186" t="str">
            <v>6817</v>
          </cell>
          <cell r="D1186" t="str">
            <v>1301/6817/0000</v>
          </cell>
          <cell r="E1186" t="str">
            <v>R/M - Meters;</v>
          </cell>
          <cell r="G1186" t="str">
            <v xml:space="preserve">                         -  </v>
          </cell>
          <cell r="I1186">
            <v>0</v>
          </cell>
        </row>
        <row r="1187">
          <cell r="B1187" t="str">
            <v>8053</v>
          </cell>
          <cell r="D1187" t="str">
            <v>1301/8053/0000</v>
          </cell>
          <cell r="E1187" t="str">
            <v>Electricity Sales;</v>
          </cell>
          <cell r="G1187" t="str">
            <v xml:space="preserve">                         -  </v>
          </cell>
        </row>
        <row r="1188">
          <cell r="B1188" t="str">
            <v>8054</v>
          </cell>
          <cell r="D1188" t="str">
            <v>1301/8054/0000</v>
          </cell>
          <cell r="E1188" t="str">
            <v>Electricity Sales Pre-paid;</v>
          </cell>
          <cell r="G1188">
            <v>-20000000</v>
          </cell>
          <cell r="I1188">
            <v>-23500000</v>
          </cell>
        </row>
        <row r="1189">
          <cell r="B1189" t="str">
            <v>8401</v>
          </cell>
          <cell r="D1189" t="str">
            <v>1301/8401/0000</v>
          </cell>
          <cell r="E1189" t="str">
            <v>NT Grant - Equitable Share;</v>
          </cell>
          <cell r="G1189">
            <v>-2905759.46</v>
          </cell>
          <cell r="I1189">
            <v>-11583230.148600589</v>
          </cell>
        </row>
        <row r="1190">
          <cell r="B1190" t="str">
            <v>8450</v>
          </cell>
          <cell r="D1190" t="str">
            <v>1301/8450/0000</v>
          </cell>
          <cell r="E1190" t="str">
            <v>NT Grant - MIG;</v>
          </cell>
          <cell r="G1190">
            <v>-1780867</v>
          </cell>
          <cell r="I1190">
            <v>-3665511.807329861</v>
          </cell>
        </row>
        <row r="1191">
          <cell r="B1191" t="str">
            <v>8454</v>
          </cell>
          <cell r="D1191" t="str">
            <v>1301/8454/0000</v>
          </cell>
          <cell r="E1191" t="str">
            <v>NT Grant - INEPG;</v>
          </cell>
          <cell r="G1191">
            <v>0</v>
          </cell>
        </row>
        <row r="1192">
          <cell r="B1192" t="str">
            <v>8502</v>
          </cell>
          <cell r="D1192" t="str">
            <v>1301/8502/0000</v>
          </cell>
          <cell r="E1192" t="str">
            <v>Re-Connection Fees;</v>
          </cell>
          <cell r="G1192">
            <v>0</v>
          </cell>
        </row>
        <row r="1193">
          <cell r="B1193" t="str">
            <v>8508</v>
          </cell>
          <cell r="D1193" t="str">
            <v>1301/8508/0000</v>
          </cell>
          <cell r="E1193" t="str">
            <v>Sundry Income;</v>
          </cell>
          <cell r="G1193">
            <v>0</v>
          </cell>
        </row>
        <row r="1194">
          <cell r="B1194" t="str">
            <v>8515</v>
          </cell>
          <cell r="D1194" t="str">
            <v>1301/8515/0000</v>
          </cell>
          <cell r="E1194" t="str">
            <v>Free Basic Electricity;</v>
          </cell>
          <cell r="G1194">
            <v>0</v>
          </cell>
        </row>
        <row r="1195">
          <cell r="E1195" t="str">
            <v>Main account subtotal</v>
          </cell>
          <cell r="G1195">
            <v>3325741.9399999985</v>
          </cell>
          <cell r="I1195">
            <v>-2960565.609860593</v>
          </cell>
        </row>
        <row r="1196">
          <cell r="D1196">
            <v>1301</v>
          </cell>
          <cell r="E1196" t="str">
            <v>Main account total</v>
          </cell>
        </row>
        <row r="1208">
          <cell r="G1208">
            <v>28464572.560000002</v>
          </cell>
          <cell r="I1208">
            <v>33308873.945682801</v>
          </cell>
          <cell r="M1208">
            <v>30243297.938571639</v>
          </cell>
          <cell r="O1208">
            <v>30096696.380162992</v>
          </cell>
          <cell r="Q1208">
            <v>30908567.981360957</v>
          </cell>
          <cell r="S1208">
            <v>33265254.220136378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>
            <v>52966000</v>
          </cell>
          <cell r="H4">
            <v>54870000</v>
          </cell>
          <cell r="M4">
            <v>53784000</v>
          </cell>
        </row>
        <row r="5">
          <cell r="C5">
            <v>1800000</v>
          </cell>
        </row>
        <row r="6">
          <cell r="C6">
            <v>934000</v>
          </cell>
        </row>
        <row r="7">
          <cell r="C7">
            <v>1033000</v>
          </cell>
        </row>
        <row r="10">
          <cell r="C10">
            <v>17462000</v>
          </cell>
        </row>
        <row r="12">
          <cell r="C12">
            <v>40000000</v>
          </cell>
        </row>
        <row r="13">
          <cell r="C13">
            <v>7730000</v>
          </cell>
        </row>
        <row r="17">
          <cell r="C17">
            <v>2775000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115"/>
  <sheetViews>
    <sheetView tabSelected="1" view="pageBreakPreview" topLeftCell="B246" zoomScaleNormal="100" zoomScaleSheetLayoutView="100" workbookViewId="0">
      <selection activeCell="H281" sqref="H281"/>
    </sheetView>
  </sheetViews>
  <sheetFormatPr defaultRowHeight="15" x14ac:dyDescent="0.25"/>
  <cols>
    <col min="1" max="1" width="0" style="1" hidden="1" customWidth="1"/>
    <col min="2" max="2" width="31.7109375" style="1" customWidth="1"/>
    <col min="3" max="3" width="15.140625" style="4" hidden="1" customWidth="1"/>
    <col min="4" max="4" width="4.42578125" style="1" hidden="1" customWidth="1"/>
    <col min="5" max="5" width="15.140625" style="7" hidden="1" customWidth="1"/>
    <col min="6" max="6" width="4.42578125" style="2" hidden="1" customWidth="1"/>
    <col min="7" max="7" width="20.140625" style="2" hidden="1" customWidth="1"/>
    <col min="8" max="8" width="19.28515625" style="2" customWidth="1"/>
    <col min="9" max="9" width="20.140625" style="1" hidden="1" customWidth="1"/>
    <col min="10" max="10" width="4.42578125" style="1" hidden="1" customWidth="1"/>
    <col min="11" max="11" width="15.42578125" style="7" bestFit="1" customWidth="1"/>
    <col min="12" max="12" width="4.42578125" style="1" hidden="1" customWidth="1"/>
    <col min="13" max="13" width="15.7109375" style="11" customWidth="1"/>
    <col min="14" max="14" width="4.42578125" style="4" hidden="1" customWidth="1"/>
    <col min="15" max="15" width="15.7109375" style="4" customWidth="1"/>
    <col min="16" max="16" width="13.42578125" style="1" hidden="1" customWidth="1"/>
    <col min="17" max="19" width="5" style="1" hidden="1" customWidth="1"/>
    <col min="20" max="20" width="14.85546875" style="1" hidden="1" customWidth="1"/>
    <col min="21" max="21" width="32.7109375" style="1" hidden="1" customWidth="1"/>
    <col min="22" max="22" width="15.42578125" style="4" hidden="1" customWidth="1"/>
    <col min="23" max="23" width="1.85546875" style="1" hidden="1" customWidth="1"/>
    <col min="24" max="24" width="16.28515625" style="4" hidden="1" customWidth="1"/>
    <col min="25" max="25" width="14.140625" style="1" hidden="1" customWidth="1"/>
    <col min="26" max="26" width="14.140625" style="4" hidden="1" customWidth="1"/>
    <col min="27" max="34" width="0" style="1" hidden="1" customWidth="1"/>
    <col min="35" max="35" width="9.140625" style="5"/>
    <col min="36" max="36" width="15.140625" style="6" bestFit="1" customWidth="1"/>
    <col min="37" max="42" width="9.140625" style="6"/>
    <col min="43" max="16384" width="9.140625" style="1"/>
  </cols>
  <sheetData>
    <row r="1" spans="1:36" ht="21" x14ac:dyDescent="0.35">
      <c r="A1" s="50" t="s">
        <v>2027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3" spans="1:36" hidden="1" x14ac:dyDescent="0.25"/>
    <row r="4" spans="1:36" hidden="1" x14ac:dyDescent="0.25"/>
    <row r="5" spans="1:36" hidden="1" x14ac:dyDescent="0.25"/>
    <row r="6" spans="1:36" s="44" customFormat="1" ht="30" x14ac:dyDescent="0.25">
      <c r="A6" s="38"/>
      <c r="B6" s="38"/>
      <c r="C6" s="39" t="s">
        <v>0</v>
      </c>
      <c r="D6" s="38"/>
      <c r="E6" s="40" t="s">
        <v>1</v>
      </c>
      <c r="F6" s="41"/>
      <c r="G6" s="40"/>
      <c r="H6" s="45" t="s">
        <v>2026</v>
      </c>
      <c r="I6" s="46" t="s">
        <v>2</v>
      </c>
      <c r="J6" s="46"/>
      <c r="K6" s="45" t="s">
        <v>2028</v>
      </c>
      <c r="L6" s="46"/>
      <c r="M6" s="45" t="s">
        <v>2029</v>
      </c>
      <c r="N6" s="47"/>
      <c r="O6" s="45" t="s">
        <v>2030</v>
      </c>
      <c r="P6" s="38"/>
      <c r="Q6" s="38"/>
      <c r="R6" s="38"/>
      <c r="S6" s="38"/>
      <c r="T6" s="38"/>
      <c r="U6" s="38"/>
      <c r="V6" s="42" t="s">
        <v>0</v>
      </c>
      <c r="W6" s="38"/>
      <c r="X6" s="42" t="s">
        <v>3</v>
      </c>
      <c r="Y6" s="38"/>
      <c r="Z6" s="42"/>
      <c r="AA6" s="38"/>
      <c r="AB6" s="38"/>
      <c r="AC6" s="38"/>
      <c r="AD6" s="38"/>
      <c r="AE6" s="38"/>
      <c r="AF6" s="38"/>
      <c r="AG6" s="38"/>
      <c r="AH6" s="38"/>
      <c r="AI6" s="43"/>
    </row>
    <row r="7" spans="1:36" s="6" customFormat="1" x14ac:dyDescent="0.25">
      <c r="B7" s="49" t="s">
        <v>2032</v>
      </c>
      <c r="C7" s="4"/>
      <c r="D7" s="1"/>
      <c r="E7" s="7"/>
      <c r="F7" s="2"/>
      <c r="G7" s="8"/>
      <c r="H7" s="7"/>
      <c r="I7" s="9"/>
      <c r="J7" s="10"/>
      <c r="K7" s="7"/>
      <c r="L7" s="1"/>
      <c r="M7" s="11"/>
      <c r="N7" s="4"/>
      <c r="O7" s="4"/>
      <c r="P7" s="12"/>
      <c r="Q7" s="1"/>
      <c r="R7" s="1"/>
      <c r="S7" s="1"/>
      <c r="T7" s="1"/>
      <c r="U7" s="1"/>
      <c r="V7" s="4"/>
      <c r="W7" s="1"/>
      <c r="X7" s="4"/>
      <c r="Y7" s="1"/>
      <c r="Z7" s="4"/>
      <c r="AA7" s="1"/>
      <c r="AB7" s="1"/>
      <c r="AC7" s="1"/>
      <c r="AD7" s="1"/>
      <c r="AE7" s="1"/>
      <c r="AF7" s="1"/>
      <c r="AG7" s="1"/>
      <c r="AH7" s="1"/>
      <c r="AI7" s="5"/>
      <c r="AJ7" s="13"/>
    </row>
    <row r="8" spans="1:36" s="6" customFormat="1" x14ac:dyDescent="0.25">
      <c r="A8" s="1" t="s">
        <v>667</v>
      </c>
      <c r="B8" s="1" t="s">
        <v>668</v>
      </c>
      <c r="C8" s="18">
        <f>SUMIF('[2]15 16 Budget'!$B$5:$B$1194,'Per Item'!A8,'[2]15 16 Budget'!$G$5:$G$1194)</f>
        <v>-6957860.7000000002</v>
      </c>
      <c r="D8" s="1"/>
      <c r="E8" s="7">
        <f>SUMIF('[2]15 16 Budget'!$B$1:$B$1196,'Per Item'!A8,'[2]15 16 Budget'!$I$1:$I$1196)</f>
        <v>-7250605.7310918001</v>
      </c>
      <c r="F8" s="8" t="s">
        <v>669</v>
      </c>
      <c r="G8" s="2"/>
      <c r="H8" s="7">
        <v>-7250605.7310918001</v>
      </c>
      <c r="I8" s="9">
        <v>-3835775.28</v>
      </c>
      <c r="J8" s="10"/>
      <c r="K8" s="7">
        <v>-7379802.6866322178</v>
      </c>
      <c r="L8" s="1"/>
      <c r="M8" s="11">
        <v>-8117782.9552954407</v>
      </c>
      <c r="N8" s="4"/>
      <c r="O8" s="4">
        <v>-8929561.250824986</v>
      </c>
      <c r="P8" s="12"/>
      <c r="Q8" s="1"/>
      <c r="R8" s="1"/>
      <c r="S8" s="1"/>
      <c r="T8" s="1"/>
      <c r="U8" s="1"/>
      <c r="V8" s="4"/>
      <c r="W8" s="1"/>
      <c r="X8" s="4"/>
      <c r="Y8" s="1"/>
      <c r="Z8" s="4"/>
      <c r="AA8" s="1"/>
      <c r="AB8" s="1"/>
      <c r="AC8" s="1"/>
      <c r="AD8" s="1"/>
      <c r="AE8" s="1"/>
      <c r="AF8" s="1"/>
      <c r="AG8" s="1"/>
      <c r="AH8" s="1"/>
      <c r="AI8" s="5"/>
      <c r="AJ8" s="13"/>
    </row>
    <row r="9" spans="1:36" s="6" customFormat="1" x14ac:dyDescent="0.25">
      <c r="A9" s="1" t="s">
        <v>670</v>
      </c>
      <c r="B9" s="1" t="s">
        <v>671</v>
      </c>
      <c r="C9" s="18">
        <f>SUMIF('[2]15 16 Budget'!$B$5:$B$1194,'Per Item'!A9,'[2]15 16 Budget'!$G$5:$G$1194)</f>
        <v>-1081518.1000000001</v>
      </c>
      <c r="D9" s="1"/>
      <c r="E9" s="7">
        <f>SUMIF('[2]15 16 Budget'!$B$1:$B$1196,'Per Item'!A9,'[2]15 16 Budget'!$I$1:$I$1196)</f>
        <v>-1127021.8925394001</v>
      </c>
      <c r="F9" s="2"/>
      <c r="G9" s="2"/>
      <c r="H9" s="7">
        <v>-1127021.8925394001</v>
      </c>
      <c r="I9" s="9">
        <v>-593951.19999999995</v>
      </c>
      <c r="J9" s="10"/>
      <c r="K9" s="7">
        <v>-1300460.6200000001</v>
      </c>
      <c r="L9" s="1"/>
      <c r="M9" s="11">
        <v>-1430506.6820000003</v>
      </c>
      <c r="N9" s="4"/>
      <c r="O9" s="4">
        <v>-1573557.3502000005</v>
      </c>
      <c r="P9" s="12"/>
      <c r="Q9" s="1"/>
      <c r="R9" s="1"/>
      <c r="S9" s="1"/>
      <c r="T9" s="1"/>
      <c r="U9" s="1"/>
      <c r="V9" s="4"/>
      <c r="W9" s="1"/>
      <c r="X9" s="4"/>
      <c r="Y9" s="1"/>
      <c r="Z9" s="4"/>
      <c r="AA9" s="1"/>
      <c r="AB9" s="1"/>
      <c r="AC9" s="1"/>
      <c r="AD9" s="1"/>
      <c r="AE9" s="1"/>
      <c r="AF9" s="1"/>
      <c r="AG9" s="1"/>
      <c r="AH9" s="1"/>
      <c r="AI9" s="5"/>
      <c r="AJ9" s="13"/>
    </row>
    <row r="10" spans="1:36" s="6" customFormat="1" x14ac:dyDescent="0.25">
      <c r="A10" s="1" t="s">
        <v>672</v>
      </c>
      <c r="B10" s="1" t="s">
        <v>673</v>
      </c>
      <c r="C10" s="18">
        <f>SUMIF('[2]15 16 Budget'!$B$5:$B$1194,'Per Item'!A10,'[2]15 16 Budget'!$G$5:$G$1194)</f>
        <v>2500000</v>
      </c>
      <c r="D10" s="1"/>
      <c r="E10" s="7">
        <f>SUMIF('[2]15 16 Budget'!$B$1:$B$1196,'Per Item'!A10,'[2]15 16 Budget'!$I$1:$I$1196)</f>
        <v>2605185</v>
      </c>
      <c r="F10" s="2"/>
      <c r="G10" s="2"/>
      <c r="H10" s="7">
        <v>2605185</v>
      </c>
      <c r="I10" s="9">
        <v>1924178.1</v>
      </c>
      <c r="J10" s="10"/>
      <c r="K10" s="7">
        <v>1899265.7750000001</v>
      </c>
      <c r="L10" s="1"/>
      <c r="M10" s="11">
        <v>2089192.3525000003</v>
      </c>
      <c r="N10" s="4"/>
      <c r="O10" s="4">
        <v>2298111.5877500004</v>
      </c>
      <c r="P10" s="12"/>
      <c r="Q10" s="1"/>
      <c r="R10" s="1"/>
      <c r="S10" s="1"/>
      <c r="T10" s="1"/>
      <c r="U10" s="1"/>
      <c r="V10" s="4"/>
      <c r="W10" s="1"/>
      <c r="X10" s="4"/>
      <c r="Y10" s="1"/>
      <c r="Z10" s="4"/>
      <c r="AA10" s="1"/>
      <c r="AB10" s="1"/>
      <c r="AC10" s="1"/>
      <c r="AD10" s="1"/>
      <c r="AE10" s="1"/>
      <c r="AF10" s="1"/>
      <c r="AG10" s="1"/>
      <c r="AH10" s="1"/>
      <c r="AI10" s="5"/>
      <c r="AJ10" s="13"/>
    </row>
    <row r="11" spans="1:36" s="6" customFormat="1" x14ac:dyDescent="0.25">
      <c r="A11" s="1" t="s">
        <v>674</v>
      </c>
      <c r="B11" s="1" t="s">
        <v>675</v>
      </c>
      <c r="C11" s="18">
        <f>SUMIF('[2]15 16 Budget'!$B$5:$B$1194,'Per Item'!A11,'[2]15 16 Budget'!$G$5:$G$1194)</f>
        <v>-163900.5</v>
      </c>
      <c r="D11" s="1"/>
      <c r="E11" s="7">
        <f>SUMIF('[2]15 16 Budget'!$B$1:$B$1196,'Per Item'!A11,'[2]15 16 Budget'!$I$1:$I$1196)</f>
        <v>-170796.44963700001</v>
      </c>
      <c r="F11" s="2"/>
      <c r="G11" s="2"/>
      <c r="H11" s="7">
        <v>-170796.44963700001</v>
      </c>
      <c r="I11" s="9">
        <v>-90152.25</v>
      </c>
      <c r="J11" s="10"/>
      <c r="K11" s="7">
        <v>-359410.93</v>
      </c>
      <c r="L11" s="1"/>
      <c r="M11" s="11">
        <v>-395352.02300000004</v>
      </c>
      <c r="N11" s="4"/>
      <c r="O11" s="4">
        <v>-434887.22530000011</v>
      </c>
      <c r="P11" s="12"/>
      <c r="Q11" s="1"/>
      <c r="R11" s="1"/>
      <c r="S11" s="1"/>
      <c r="T11" s="1"/>
      <c r="U11" s="1"/>
      <c r="V11" s="4"/>
      <c r="W11" s="1"/>
      <c r="X11" s="4"/>
      <c r="Y11" s="1"/>
      <c r="Z11" s="4"/>
      <c r="AA11" s="1"/>
      <c r="AB11" s="1"/>
      <c r="AC11" s="1"/>
      <c r="AD11" s="1"/>
      <c r="AE11" s="1"/>
      <c r="AF11" s="1"/>
      <c r="AG11" s="1"/>
      <c r="AH11" s="1"/>
      <c r="AI11" s="5"/>
      <c r="AJ11" s="13"/>
    </row>
    <row r="12" spans="1:36" s="6" customFormat="1" x14ac:dyDescent="0.25">
      <c r="A12" s="1" t="s">
        <v>676</v>
      </c>
      <c r="B12" s="1" t="s">
        <v>677</v>
      </c>
      <c r="C12" s="18">
        <f>SUMIF('[2]15 16 Budget'!$B$5:$B$1194,'Per Item'!A12,'[2]15 16 Budget'!$G$5:$G$1194)</f>
        <v>-7703187.7999999998</v>
      </c>
      <c r="D12" s="1"/>
      <c r="E12" s="7">
        <f>SUMIF('[2]15 16 Budget'!$B$1:$B$1196,'Per Item'!A12,'[2]15 16 Budget'!$I$1:$I$1196)</f>
        <v>-8027291.7234971998</v>
      </c>
      <c r="F12" s="2"/>
      <c r="G12" s="2"/>
      <c r="H12" s="7">
        <v>-8027291.7234971998</v>
      </c>
      <c r="I12" s="9">
        <v>-3864158.78</v>
      </c>
      <c r="J12" s="10"/>
      <c r="K12" s="7">
        <v>-4272249.6399999997</v>
      </c>
      <c r="L12" s="1"/>
      <c r="M12" s="11">
        <v>-4699474.6040000003</v>
      </c>
      <c r="N12" s="4"/>
      <c r="O12" s="4">
        <v>-5169422.0644000005</v>
      </c>
      <c r="P12" s="12"/>
      <c r="Q12" s="1"/>
      <c r="R12" s="1"/>
      <c r="S12" s="1"/>
      <c r="T12" s="1"/>
      <c r="U12" s="1"/>
      <c r="V12" s="4"/>
      <c r="W12" s="1"/>
      <c r="X12" s="4"/>
      <c r="Y12" s="1"/>
      <c r="Z12" s="4"/>
      <c r="AA12" s="1"/>
      <c r="AB12" s="1"/>
      <c r="AC12" s="1"/>
      <c r="AD12" s="1"/>
      <c r="AE12" s="1"/>
      <c r="AF12" s="1"/>
      <c r="AG12" s="1"/>
      <c r="AH12" s="1"/>
      <c r="AI12" s="5"/>
      <c r="AJ12" s="13"/>
    </row>
    <row r="13" spans="1:36" s="6" customFormat="1" x14ac:dyDescent="0.25">
      <c r="A13" s="1" t="s">
        <v>678</v>
      </c>
      <c r="B13" s="1" t="s">
        <v>679</v>
      </c>
      <c r="C13" s="4">
        <f>SUMIF('[2]15 16 Budget'!$B$5:$B$1194,'Per Item'!A13,'[2]15 16 Budget'!$G$5:$G$1194)</f>
        <v>0</v>
      </c>
      <c r="D13" s="1"/>
      <c r="E13" s="7">
        <f>SUMIF('[2]15 16 Budget'!$B$1:$B$1196,'Per Item'!A13,'[2]15 16 Budget'!$I$1:$I$1196)</f>
        <v>0</v>
      </c>
      <c r="F13" s="2"/>
      <c r="G13" s="2"/>
      <c r="H13" s="7">
        <v>0</v>
      </c>
      <c r="I13" s="9">
        <v>0</v>
      </c>
      <c r="J13" s="10"/>
      <c r="K13" s="7">
        <v>0</v>
      </c>
      <c r="L13" s="1"/>
      <c r="M13" s="11">
        <v>0</v>
      </c>
      <c r="N13" s="4"/>
      <c r="O13" s="4">
        <v>0</v>
      </c>
      <c r="P13" s="12"/>
      <c r="Q13" s="1"/>
      <c r="R13" s="1"/>
      <c r="S13" s="1"/>
      <c r="T13" s="1"/>
      <c r="U13" s="1"/>
      <c r="V13" s="4"/>
      <c r="W13" s="1"/>
      <c r="X13" s="4"/>
      <c r="Y13" s="1"/>
      <c r="Z13" s="4"/>
      <c r="AA13" s="1"/>
      <c r="AB13" s="1"/>
      <c r="AC13" s="1"/>
      <c r="AD13" s="1"/>
      <c r="AE13" s="1"/>
      <c r="AF13" s="1"/>
      <c r="AG13" s="1"/>
      <c r="AH13" s="1"/>
      <c r="AI13" s="5"/>
      <c r="AJ13" s="13"/>
    </row>
    <row r="14" spans="1:36" s="6" customFormat="1" x14ac:dyDescent="0.25">
      <c r="A14" s="1" t="s">
        <v>680</v>
      </c>
      <c r="B14" s="1" t="s">
        <v>681</v>
      </c>
      <c r="C14" s="4">
        <f>SUMIF('[2]15 16 Budget'!$B$5:$B$1194,'Per Item'!A14,'[2]15 16 Budget'!$G$5:$G$1194)</f>
        <v>-5603585.1600000001</v>
      </c>
      <c r="D14" s="1"/>
      <c r="E14" s="7">
        <f>SUMIF('[2]15 16 Budget'!$B$1:$B$1196,'Per Item'!A14,'[2]15 16 Budget'!$I$1:$I$1196)</f>
        <v>-5839350.4020218411</v>
      </c>
      <c r="F14" s="2"/>
      <c r="G14" s="2"/>
      <c r="H14" s="7">
        <v>-5839350.4020218411</v>
      </c>
      <c r="I14" s="9">
        <v>-3239278.52</v>
      </c>
      <c r="J14" s="10"/>
      <c r="K14" s="7">
        <v>-6423285.4422240257</v>
      </c>
      <c r="L14" s="1"/>
      <c r="M14" s="11">
        <v>-7065613.986446429</v>
      </c>
      <c r="N14" s="4"/>
      <c r="O14" s="4">
        <v>-7772175.3850910729</v>
      </c>
      <c r="P14" s="12"/>
      <c r="Q14" s="1"/>
      <c r="R14" s="1"/>
      <c r="S14" s="1"/>
      <c r="T14" s="1"/>
      <c r="U14" s="1"/>
      <c r="V14" s="4"/>
      <c r="W14" s="1"/>
      <c r="X14" s="4"/>
      <c r="Y14" s="1"/>
      <c r="Z14" s="4"/>
      <c r="AA14" s="1"/>
      <c r="AB14" s="1"/>
      <c r="AC14" s="1"/>
      <c r="AD14" s="1"/>
      <c r="AE14" s="1"/>
      <c r="AF14" s="1"/>
      <c r="AG14" s="1"/>
      <c r="AH14" s="1"/>
      <c r="AI14" s="5"/>
      <c r="AJ14" s="13"/>
    </row>
    <row r="15" spans="1:36" s="6" customFormat="1" x14ac:dyDescent="0.25">
      <c r="A15" s="1" t="s">
        <v>682</v>
      </c>
      <c r="B15" s="1" t="s">
        <v>683</v>
      </c>
      <c r="C15" s="4">
        <f>SUMIF('[2]15 16 Budget'!$B$5:$B$1194,'Per Item'!A15,'[2]15 16 Budget'!$G$5:$G$1194)</f>
        <v>-9500000</v>
      </c>
      <c r="D15" s="1"/>
      <c r="E15" s="7">
        <f>SUMIF('[2]15 16 Budget'!$B$1:$B$1196,'Per Item'!A15,'[2]15 16 Budget'!$I$1:$I$1196)</f>
        <v>-9899703</v>
      </c>
      <c r="F15" s="2"/>
      <c r="G15" s="2"/>
      <c r="H15" s="7">
        <v>-9899703</v>
      </c>
      <c r="I15" s="9">
        <v>-7576316.0199999996</v>
      </c>
      <c r="J15" s="10"/>
      <c r="K15" s="7">
        <v>-10889673.300000001</v>
      </c>
      <c r="L15" s="1"/>
      <c r="M15" s="11">
        <v>-11978640.630000003</v>
      </c>
      <c r="N15" s="4"/>
      <c r="O15" s="4">
        <v>-13176504.693000004</v>
      </c>
      <c r="P15" s="12"/>
      <c r="Q15" s="1"/>
      <c r="R15" s="1"/>
      <c r="S15" s="1"/>
      <c r="T15" s="1"/>
      <c r="U15" s="1"/>
      <c r="V15" s="4"/>
      <c r="W15" s="1"/>
      <c r="X15" s="4"/>
      <c r="Y15" s="1"/>
      <c r="Z15" s="4"/>
      <c r="AA15" s="1"/>
      <c r="AB15" s="1"/>
      <c r="AC15" s="1"/>
      <c r="AD15" s="1"/>
      <c r="AE15" s="1"/>
      <c r="AF15" s="1"/>
      <c r="AG15" s="1"/>
      <c r="AH15" s="1"/>
      <c r="AI15" s="5"/>
      <c r="AJ15" s="13"/>
    </row>
    <row r="16" spans="1:36" s="6" customFormat="1" x14ac:dyDescent="0.25">
      <c r="A16" s="1" t="s">
        <v>684</v>
      </c>
      <c r="B16" s="1" t="s">
        <v>685</v>
      </c>
      <c r="C16" s="4">
        <f>SUMIF('[2]15 16 Budget'!$B$5:$B$1194,'Per Item'!A16,'[2]15 16 Budget'!$G$5:$G$1194)</f>
        <v>0</v>
      </c>
      <c r="D16" s="1"/>
      <c r="E16" s="7">
        <f>SUMIF('[2]15 16 Budget'!$B$1:$B$1196,'Per Item'!A16,'[2]15 16 Budget'!$I$1:$I$1196)</f>
        <v>0</v>
      </c>
      <c r="F16" s="2"/>
      <c r="G16" s="2"/>
      <c r="H16" s="7">
        <v>-12770525.68</v>
      </c>
      <c r="I16" s="9">
        <v>0</v>
      </c>
      <c r="J16" s="10"/>
      <c r="K16" s="7">
        <v>-14328529.812960001</v>
      </c>
      <c r="L16" s="1"/>
      <c r="M16" s="11">
        <v>-14994806.449262641</v>
      </c>
      <c r="N16" s="4"/>
      <c r="O16" s="4">
        <v>-15729551.96527651</v>
      </c>
      <c r="P16" s="12"/>
      <c r="Q16" s="1"/>
      <c r="R16" s="1"/>
      <c r="S16" s="1"/>
      <c r="T16" s="1"/>
      <c r="U16" s="1"/>
      <c r="V16" s="4"/>
      <c r="W16" s="1"/>
      <c r="X16" s="4"/>
      <c r="Y16" s="1"/>
      <c r="Z16" s="4"/>
      <c r="AA16" s="1"/>
      <c r="AB16" s="1"/>
      <c r="AC16" s="1"/>
      <c r="AD16" s="1"/>
      <c r="AE16" s="1"/>
      <c r="AF16" s="1"/>
      <c r="AG16" s="1"/>
      <c r="AH16" s="1"/>
      <c r="AI16" s="5"/>
      <c r="AJ16" s="13"/>
    </row>
    <row r="17" spans="1:36" s="6" customFormat="1" x14ac:dyDescent="0.25">
      <c r="A17" s="1" t="s">
        <v>686</v>
      </c>
      <c r="B17" s="1" t="s">
        <v>687</v>
      </c>
      <c r="C17" s="4">
        <f>SUMIF('[2]15 16 Budget'!$B$5:$B$1194,'Per Item'!A17,'[2]15 16 Budget'!$G$5:$G$1194)</f>
        <v>-20000000</v>
      </c>
      <c r="D17" s="1"/>
      <c r="E17" s="7">
        <f>SUMIF('[2]15 16 Budget'!$B$1:$B$1196,'Per Item'!A17,'[2]15 16 Budget'!$I$1:$I$1196)</f>
        <v>-23500000</v>
      </c>
      <c r="F17" s="2"/>
      <c r="G17" s="2"/>
      <c r="H17" s="7">
        <v>-15608412.283199999</v>
      </c>
      <c r="I17" s="9">
        <v>0</v>
      </c>
      <c r="J17" s="10"/>
      <c r="K17" s="7">
        <v>-17512638.5817504</v>
      </c>
      <c r="L17" s="1"/>
      <c r="M17" s="11">
        <v>-18326976.275801793</v>
      </c>
      <c r="N17" s="4"/>
      <c r="O17" s="4">
        <v>-19224998.113316078</v>
      </c>
      <c r="P17" s="12"/>
      <c r="Q17" s="1"/>
      <c r="R17" s="1"/>
      <c r="S17" s="1"/>
      <c r="T17" s="1"/>
      <c r="U17" s="1"/>
      <c r="V17" s="4"/>
      <c r="W17" s="1"/>
      <c r="X17" s="4"/>
      <c r="Y17" s="1"/>
      <c r="Z17" s="4"/>
      <c r="AA17" s="1"/>
      <c r="AB17" s="1"/>
      <c r="AC17" s="1"/>
      <c r="AD17" s="1"/>
      <c r="AE17" s="1"/>
      <c r="AF17" s="1"/>
      <c r="AG17" s="1"/>
      <c r="AH17" s="1"/>
      <c r="AI17" s="5"/>
      <c r="AJ17" s="13"/>
    </row>
    <row r="18" spans="1:36" s="6" customFormat="1" x14ac:dyDescent="0.25">
      <c r="A18" s="1" t="s">
        <v>688</v>
      </c>
      <c r="B18" s="1" t="s">
        <v>689</v>
      </c>
      <c r="C18" s="4">
        <f>SUMIF('[2]15 16 Budget'!$B$5:$B$1194,'Per Item'!A18,'[2]15 16 Budget'!$G$5:$G$1194)</f>
        <v>-8349958.0999999996</v>
      </c>
      <c r="D18" s="1"/>
      <c r="E18" s="7">
        <f>SUMIF('[2]15 16 Budget'!$B$1:$B$1196,'Per Item'!A18,'[2]15 16 Budget'!$I$1:$I$1196)</f>
        <v>-8701274.2370993998</v>
      </c>
      <c r="F18" s="2"/>
      <c r="G18" s="2"/>
      <c r="H18" s="7">
        <v>-8701274.2370993998</v>
      </c>
      <c r="I18" s="9">
        <v>-4841182.05</v>
      </c>
      <c r="J18" s="10"/>
      <c r="K18" s="7">
        <v>-9571401.66080934</v>
      </c>
      <c r="L18" s="1"/>
      <c r="M18" s="11">
        <v>-10528541.826890275</v>
      </c>
      <c r="N18" s="4"/>
      <c r="O18" s="4">
        <v>-11581396.009579303</v>
      </c>
      <c r="P18" s="12"/>
      <c r="Q18" s="1"/>
      <c r="R18" s="1"/>
      <c r="S18" s="1"/>
      <c r="T18" s="1"/>
      <c r="U18" s="1"/>
      <c r="V18" s="4"/>
      <c r="W18" s="1"/>
      <c r="X18" s="4"/>
      <c r="Y18" s="1"/>
      <c r="Z18" s="4"/>
      <c r="AA18" s="1"/>
      <c r="AB18" s="1"/>
      <c r="AC18" s="1"/>
      <c r="AD18" s="1"/>
      <c r="AE18" s="1"/>
      <c r="AF18" s="1"/>
      <c r="AG18" s="1"/>
      <c r="AH18" s="1"/>
      <c r="AI18" s="5"/>
      <c r="AJ18" s="13"/>
    </row>
    <row r="19" spans="1:36" s="6" customFormat="1" x14ac:dyDescent="0.25">
      <c r="A19" s="1" t="s">
        <v>690</v>
      </c>
      <c r="B19" s="1" t="s">
        <v>691</v>
      </c>
      <c r="C19" s="4">
        <f>SUMIF('[2]15 16 Budget'!$B$5:$B$1194,'Per Item'!A19,'[2]15 16 Budget'!$G$5:$G$1194)</f>
        <v>-26125.360000000001</v>
      </c>
      <c r="D19" s="1"/>
      <c r="E19" s="7">
        <f>SUMIF('[2]15 16 Budget'!$B$1:$B$1196,'Per Item'!A19,'[2]15 16 Budget'!$I$1:$I$1196)</f>
        <v>-30000</v>
      </c>
      <c r="F19" s="19"/>
      <c r="G19" s="8"/>
      <c r="H19" s="7">
        <v>-30000</v>
      </c>
      <c r="I19" s="9">
        <v>-12307.56</v>
      </c>
      <c r="J19" s="10"/>
      <c r="K19" s="7">
        <v>-33000</v>
      </c>
      <c r="L19" s="1"/>
      <c r="M19" s="11">
        <v>-36300</v>
      </c>
      <c r="N19" s="4"/>
      <c r="O19" s="4">
        <v>-39930</v>
      </c>
      <c r="P19" s="12"/>
      <c r="Q19" s="1"/>
      <c r="R19" s="1"/>
      <c r="S19" s="1"/>
      <c r="T19" s="1"/>
      <c r="U19" s="1"/>
      <c r="V19" s="4"/>
      <c r="W19" s="1"/>
      <c r="X19" s="4"/>
      <c r="Y19" s="1"/>
      <c r="Z19" s="4"/>
      <c r="AA19" s="1"/>
      <c r="AB19" s="1"/>
      <c r="AC19" s="1"/>
      <c r="AD19" s="1"/>
      <c r="AE19" s="1"/>
      <c r="AF19" s="1"/>
      <c r="AG19" s="1"/>
      <c r="AH19" s="1"/>
      <c r="AI19" s="5"/>
      <c r="AJ19" s="13"/>
    </row>
    <row r="20" spans="1:36" s="6" customFormat="1" x14ac:dyDescent="0.25">
      <c r="A20" s="20" t="s">
        <v>692</v>
      </c>
      <c r="B20" s="1" t="s">
        <v>693</v>
      </c>
      <c r="C20" s="4">
        <f>SUMIF('[2]15 16 Budget'!$B$5:$B$1194,'Per Item'!A20,'[2]15 16 Budget'!$G$5:$G$1194)</f>
        <v>-25036.66</v>
      </c>
      <c r="D20" s="1"/>
      <c r="E20" s="7">
        <f>SUMIF('[2]15 16 Budget'!$B$1:$B$1196,'Per Item'!A20,'[2]15 16 Budget'!$I$1:$I$1196)</f>
        <v>-26000</v>
      </c>
      <c r="F20" s="19"/>
      <c r="G20" s="2"/>
      <c r="H20" s="7">
        <v>-26000</v>
      </c>
      <c r="I20" s="9">
        <v>-9890.7199999999993</v>
      </c>
      <c r="J20" s="10"/>
      <c r="K20" s="7">
        <v>-28600.000000000004</v>
      </c>
      <c r="L20" s="1"/>
      <c r="M20" s="11">
        <v>-31460.000000000007</v>
      </c>
      <c r="N20" s="4"/>
      <c r="O20" s="4">
        <v>-34606.000000000007</v>
      </c>
      <c r="P20" s="12"/>
      <c r="Q20" s="1"/>
      <c r="R20" s="1"/>
      <c r="S20" s="1"/>
      <c r="T20" s="1"/>
      <c r="U20" s="1"/>
      <c r="V20" s="4"/>
      <c r="W20" s="1"/>
      <c r="X20" s="4"/>
      <c r="Y20" s="1"/>
      <c r="Z20" s="4"/>
      <c r="AA20" s="1"/>
      <c r="AB20" s="1"/>
      <c r="AC20" s="1"/>
      <c r="AD20" s="1"/>
      <c r="AE20" s="1"/>
      <c r="AF20" s="1"/>
      <c r="AG20" s="1"/>
      <c r="AH20" s="1"/>
      <c r="AI20" s="5"/>
      <c r="AJ20" s="13"/>
    </row>
    <row r="21" spans="1:36" s="6" customFormat="1" x14ac:dyDescent="0.25">
      <c r="A21" s="1" t="s">
        <v>694</v>
      </c>
      <c r="B21" s="1" t="s">
        <v>695</v>
      </c>
      <c r="C21" s="4">
        <f>SUMIF('[2]15 16 Budget'!$B$5:$B$1194,'Per Item'!A21,'[2]15 16 Budget'!$G$5:$G$1194)</f>
        <v>0</v>
      </c>
      <c r="D21" s="1"/>
      <c r="E21" s="7">
        <f>SUMIF('[2]15 16 Budget'!$B$1:$B$1196,'Per Item'!A21,'[2]15 16 Budget'!$I$1:$I$1196)</f>
        <v>0</v>
      </c>
      <c r="F21" s="2"/>
      <c r="G21" s="2"/>
      <c r="H21" s="7">
        <v>0</v>
      </c>
      <c r="I21" s="9">
        <v>0</v>
      </c>
      <c r="J21" s="10"/>
      <c r="K21" s="7">
        <v>0</v>
      </c>
      <c r="L21" s="1"/>
      <c r="M21" s="11">
        <v>0</v>
      </c>
      <c r="N21" s="4"/>
      <c r="O21" s="4">
        <v>0</v>
      </c>
      <c r="P21" s="12"/>
      <c r="Q21" s="1"/>
      <c r="R21" s="1"/>
      <c r="S21" s="1"/>
      <c r="T21" s="1"/>
      <c r="U21" s="1"/>
      <c r="V21" s="4"/>
      <c r="W21" s="1"/>
      <c r="X21" s="4"/>
      <c r="Y21" s="1"/>
      <c r="Z21" s="4"/>
      <c r="AA21" s="1"/>
      <c r="AB21" s="1"/>
      <c r="AC21" s="1"/>
      <c r="AD21" s="1"/>
      <c r="AE21" s="1"/>
      <c r="AF21" s="1"/>
      <c r="AG21" s="1"/>
      <c r="AH21" s="1"/>
      <c r="AI21" s="5"/>
      <c r="AJ21" s="13"/>
    </row>
    <row r="22" spans="1:36" s="6" customFormat="1" x14ac:dyDescent="0.25">
      <c r="A22" s="1" t="s">
        <v>696</v>
      </c>
      <c r="B22" s="1" t="s">
        <v>697</v>
      </c>
      <c r="C22" s="4">
        <f>SUMIF('[2]15 16 Budget'!$B$5:$B$1194,'Per Item'!A22,'[2]15 16 Budget'!$G$5:$G$1194)</f>
        <v>-149.12</v>
      </c>
      <c r="D22" s="1"/>
      <c r="E22" s="7">
        <f>SUMIF('[2]15 16 Budget'!$B$1:$B$1196,'Per Item'!A22,'[2]15 16 Budget'!$I$1:$I$1196)</f>
        <v>0</v>
      </c>
      <c r="F22" s="2"/>
      <c r="G22" s="2"/>
      <c r="H22" s="7">
        <v>-400</v>
      </c>
      <c r="I22" s="9">
        <v>-217.54</v>
      </c>
      <c r="J22" s="10"/>
      <c r="K22" s="7">
        <v>0</v>
      </c>
      <c r="L22" s="1"/>
      <c r="M22" s="11">
        <v>0</v>
      </c>
      <c r="N22" s="4"/>
      <c r="O22" s="4">
        <v>0</v>
      </c>
      <c r="P22" s="12"/>
      <c r="Q22" s="1"/>
      <c r="R22" s="1"/>
      <c r="S22" s="1"/>
      <c r="T22" s="1"/>
      <c r="U22" s="1"/>
      <c r="V22" s="4"/>
      <c r="W22" s="1"/>
      <c r="X22" s="4"/>
      <c r="Y22" s="1"/>
      <c r="Z22" s="4"/>
      <c r="AA22" s="1"/>
      <c r="AB22" s="1"/>
      <c r="AC22" s="1"/>
      <c r="AD22" s="1"/>
      <c r="AE22" s="1"/>
      <c r="AF22" s="1"/>
      <c r="AG22" s="1"/>
      <c r="AH22" s="1"/>
      <c r="AI22" s="5"/>
      <c r="AJ22" s="13"/>
    </row>
    <row r="23" spans="1:36" s="6" customFormat="1" x14ac:dyDescent="0.25">
      <c r="A23" s="1" t="s">
        <v>698</v>
      </c>
      <c r="B23" s="1" t="s">
        <v>699</v>
      </c>
      <c r="C23" s="4">
        <f>SUMIF('[2]15 16 Budget'!$B$5:$B$1194,'Per Item'!A23,'[2]15 16 Budget'!$G$5:$G$1194)</f>
        <v>0</v>
      </c>
      <c r="D23" s="1"/>
      <c r="E23" s="7">
        <f>SUMIF('[2]15 16 Budget'!$B$1:$B$1196,'Per Item'!A23,'[2]15 16 Budget'!$I$1:$I$1196)</f>
        <v>0</v>
      </c>
      <c r="F23" s="2"/>
      <c r="G23" s="2"/>
      <c r="H23" s="7">
        <v>0</v>
      </c>
      <c r="I23" s="9">
        <v>0</v>
      </c>
      <c r="J23" s="10"/>
      <c r="K23" s="7">
        <v>0</v>
      </c>
      <c r="L23" s="1"/>
      <c r="M23" s="11">
        <v>0</v>
      </c>
      <c r="N23" s="4"/>
      <c r="O23" s="4">
        <v>0</v>
      </c>
      <c r="P23" s="12"/>
      <c r="Q23" s="1"/>
      <c r="R23" s="1"/>
      <c r="S23" s="1"/>
      <c r="T23" s="1"/>
      <c r="U23" s="1"/>
      <c r="V23" s="4"/>
      <c r="W23" s="1"/>
      <c r="X23" s="4"/>
      <c r="Y23" s="1"/>
      <c r="Z23" s="4"/>
      <c r="AA23" s="1"/>
      <c r="AB23" s="1"/>
      <c r="AC23" s="1"/>
      <c r="AD23" s="1"/>
      <c r="AE23" s="1"/>
      <c r="AF23" s="1"/>
      <c r="AG23" s="1"/>
      <c r="AH23" s="1"/>
      <c r="AI23" s="5"/>
      <c r="AJ23" s="13"/>
    </row>
    <row r="24" spans="1:36" s="6" customFormat="1" x14ac:dyDescent="0.25">
      <c r="A24" s="1" t="s">
        <v>700</v>
      </c>
      <c r="B24" s="1" t="s">
        <v>701</v>
      </c>
      <c r="C24" s="4">
        <f>SUMIF('[2]15 16 Budget'!$B$5:$B$1194,'Per Item'!A24,'[2]15 16 Budget'!$G$5:$G$1194)</f>
        <v>0</v>
      </c>
      <c r="D24" s="1"/>
      <c r="E24" s="7">
        <f>SUMIF('[2]15 16 Budget'!$B$1:$B$1196,'Per Item'!A24,'[2]15 16 Budget'!$I$1:$I$1196)</f>
        <v>0</v>
      </c>
      <c r="F24" s="2"/>
      <c r="G24" s="2"/>
      <c r="H24" s="7">
        <v>0</v>
      </c>
      <c r="I24" s="9">
        <v>0</v>
      </c>
      <c r="J24" s="10"/>
      <c r="K24" s="7">
        <v>0</v>
      </c>
      <c r="L24" s="1"/>
      <c r="M24" s="11">
        <v>0</v>
      </c>
      <c r="N24" s="4"/>
      <c r="O24" s="4">
        <v>0</v>
      </c>
      <c r="P24" s="12"/>
      <c r="Q24" s="1"/>
      <c r="R24" s="1"/>
      <c r="S24" s="1"/>
      <c r="T24" s="1"/>
      <c r="U24" s="1"/>
      <c r="V24" s="4"/>
      <c r="W24" s="1"/>
      <c r="X24" s="4"/>
      <c r="Y24" s="1"/>
      <c r="Z24" s="4"/>
      <c r="AA24" s="1"/>
      <c r="AB24" s="1"/>
      <c r="AC24" s="1"/>
      <c r="AD24" s="1"/>
      <c r="AE24" s="1"/>
      <c r="AF24" s="1"/>
      <c r="AG24" s="1"/>
      <c r="AH24" s="1"/>
      <c r="AI24" s="5"/>
      <c r="AJ24" s="13"/>
    </row>
    <row r="25" spans="1:36" s="6" customFormat="1" x14ac:dyDescent="0.25">
      <c r="A25" s="1" t="s">
        <v>702</v>
      </c>
      <c r="B25" s="1" t="s">
        <v>703</v>
      </c>
      <c r="C25" s="4">
        <f>SUMIF('[2]15 16 Budget'!$B$5:$B$1194,'Per Item'!A25,'[2]15 16 Budget'!$G$5:$G$1194)</f>
        <v>-386682.6</v>
      </c>
      <c r="D25" s="1"/>
      <c r="E25" s="7">
        <f>SUMIF('[2]15 16 Budget'!$B$1:$B$1196,'Per Item'!A25,'[2]15 16 Budget'!$I$1:$I$1196)</f>
        <v>-410000</v>
      </c>
      <c r="F25" s="2"/>
      <c r="G25" s="2"/>
      <c r="H25" s="7">
        <v>-410000</v>
      </c>
      <c r="I25" s="9">
        <v>-207243.81</v>
      </c>
      <c r="J25" s="10"/>
      <c r="K25" s="7">
        <v>-451000.00000000006</v>
      </c>
      <c r="L25" s="1"/>
      <c r="M25" s="11">
        <v>-496100.00000000012</v>
      </c>
      <c r="N25" s="4"/>
      <c r="O25" s="4">
        <v>-545710.00000000012</v>
      </c>
      <c r="P25" s="12"/>
      <c r="Q25" s="1"/>
      <c r="R25" s="1"/>
      <c r="S25" s="1"/>
      <c r="T25" s="1"/>
      <c r="U25" s="1"/>
      <c r="V25" s="4"/>
      <c r="W25" s="1"/>
      <c r="X25" s="4"/>
      <c r="Y25" s="1"/>
      <c r="Z25" s="4"/>
      <c r="AA25" s="1"/>
      <c r="AB25" s="1"/>
      <c r="AC25" s="1"/>
      <c r="AD25" s="1"/>
      <c r="AE25" s="1"/>
      <c r="AF25" s="1"/>
      <c r="AG25" s="1"/>
      <c r="AH25" s="1"/>
      <c r="AI25" s="5"/>
      <c r="AJ25" s="13"/>
    </row>
    <row r="26" spans="1:36" s="6" customFormat="1" x14ac:dyDescent="0.25">
      <c r="A26" s="1" t="s">
        <v>704</v>
      </c>
      <c r="B26" s="1" t="s">
        <v>705</v>
      </c>
      <c r="C26" s="4">
        <f>SUMIF('[2]15 16 Budget'!$B$5:$B$1194,'Per Item'!A26,'[2]15 16 Budget'!$G$5:$G$1194)</f>
        <v>0</v>
      </c>
      <c r="D26" s="1"/>
      <c r="E26" s="7">
        <f>SUMIF('[2]15 16 Budget'!$B$1:$B$1196,'Per Item'!A26,'[2]15 16 Budget'!$I$1:$I$1196)</f>
        <v>0</v>
      </c>
      <c r="F26" s="2"/>
      <c r="G26" s="2"/>
      <c r="H26" s="7">
        <v>-1284.2</v>
      </c>
      <c r="I26" s="9">
        <v>-1284.2</v>
      </c>
      <c r="J26" s="10"/>
      <c r="K26" s="7">
        <v>0</v>
      </c>
      <c r="L26" s="1"/>
      <c r="M26" s="11">
        <v>0</v>
      </c>
      <c r="N26" s="4"/>
      <c r="O26" s="4">
        <v>0</v>
      </c>
      <c r="P26" s="12"/>
      <c r="Q26" s="1"/>
      <c r="R26" s="1"/>
      <c r="S26" s="1"/>
      <c r="T26" s="1"/>
      <c r="U26" s="1"/>
      <c r="V26" s="4"/>
      <c r="W26" s="1"/>
      <c r="X26" s="4"/>
      <c r="Y26" s="1"/>
      <c r="Z26" s="4"/>
      <c r="AA26" s="1"/>
      <c r="AB26" s="1"/>
      <c r="AC26" s="1"/>
      <c r="AD26" s="1"/>
      <c r="AE26" s="1"/>
      <c r="AF26" s="1"/>
      <c r="AG26" s="1"/>
      <c r="AH26" s="1"/>
      <c r="AI26" s="5"/>
      <c r="AJ26" s="13"/>
    </row>
    <row r="27" spans="1:36" s="6" customFormat="1" x14ac:dyDescent="0.25">
      <c r="A27" s="1" t="s">
        <v>706</v>
      </c>
      <c r="B27" s="1" t="s">
        <v>707</v>
      </c>
      <c r="C27" s="4">
        <f>SUMIF('[2]15 16 Budget'!$B$5:$B$1194,'Per Item'!A27,'[2]15 16 Budget'!$G$5:$G$1194)</f>
        <v>-133490</v>
      </c>
      <c r="D27" s="1"/>
      <c r="E27" s="7">
        <f>SUMIF('[2]15 16 Budget'!$B$1:$B$1196,'Per Item'!A27,'[2]15 16 Budget'!$I$1:$I$1196)</f>
        <v>-136313.79999999999</v>
      </c>
      <c r="F27" s="2"/>
      <c r="G27" s="2"/>
      <c r="H27" s="7">
        <v>-136313.79999999999</v>
      </c>
      <c r="I27" s="9">
        <v>0</v>
      </c>
      <c r="J27" s="10"/>
      <c r="K27" s="7">
        <v>-149945.18</v>
      </c>
      <c r="L27" s="1"/>
      <c r="M27" s="11">
        <v>-164939.69800000003</v>
      </c>
      <c r="N27" s="4"/>
      <c r="O27" s="4">
        <v>-181433.66780000005</v>
      </c>
      <c r="P27" s="12"/>
      <c r="Q27" s="1"/>
      <c r="R27" s="1"/>
      <c r="S27" s="1"/>
      <c r="T27" s="1"/>
      <c r="U27" s="1"/>
      <c r="V27" s="4"/>
      <c r="W27" s="1"/>
      <c r="X27" s="4"/>
      <c r="Y27" s="1"/>
      <c r="Z27" s="4"/>
      <c r="AA27" s="1"/>
      <c r="AB27" s="1"/>
      <c r="AC27" s="1"/>
      <c r="AD27" s="1"/>
      <c r="AE27" s="1"/>
      <c r="AF27" s="1"/>
      <c r="AG27" s="1"/>
      <c r="AH27" s="1"/>
      <c r="AI27" s="5"/>
      <c r="AJ27" s="13"/>
    </row>
    <row r="28" spans="1:36" s="6" customFormat="1" x14ac:dyDescent="0.25">
      <c r="A28" s="1" t="s">
        <v>708</v>
      </c>
      <c r="B28" s="1" t="s">
        <v>709</v>
      </c>
      <c r="C28" s="4">
        <f>SUMIF('[2]15 16 Budget'!$B$5:$B$1194,'Per Item'!A28,'[2]15 16 Budget'!$G$5:$G$1194)</f>
        <v>0</v>
      </c>
      <c r="D28" s="1"/>
      <c r="E28" s="7">
        <f>SUMIF('[2]15 16 Budget'!$B$1:$B$1196,'Per Item'!A28,'[2]15 16 Budget'!$I$1:$I$1196)</f>
        <v>0</v>
      </c>
      <c r="F28" s="2"/>
      <c r="G28" s="2"/>
      <c r="H28" s="7">
        <v>0</v>
      </c>
      <c r="I28" s="9">
        <v>0</v>
      </c>
      <c r="J28" s="10"/>
      <c r="K28" s="7">
        <v>0</v>
      </c>
      <c r="L28" s="1"/>
      <c r="M28" s="11">
        <v>0</v>
      </c>
      <c r="N28" s="4"/>
      <c r="O28" s="4">
        <v>0</v>
      </c>
      <c r="P28" s="12"/>
      <c r="Q28" s="1"/>
      <c r="R28" s="1"/>
      <c r="S28" s="1"/>
      <c r="T28" s="1"/>
      <c r="U28" s="1"/>
      <c r="V28" s="4"/>
      <c r="W28" s="1"/>
      <c r="X28" s="4"/>
      <c r="Y28" s="1"/>
      <c r="Z28" s="4"/>
      <c r="AA28" s="1"/>
      <c r="AB28" s="1"/>
      <c r="AC28" s="1"/>
      <c r="AD28" s="1"/>
      <c r="AE28" s="1"/>
      <c r="AF28" s="1"/>
      <c r="AG28" s="1"/>
      <c r="AH28" s="1"/>
      <c r="AI28" s="5"/>
      <c r="AJ28" s="13"/>
    </row>
    <row r="29" spans="1:36" s="6" customFormat="1" x14ac:dyDescent="0.25">
      <c r="A29" s="1" t="s">
        <v>710</v>
      </c>
      <c r="B29" s="1" t="s">
        <v>711</v>
      </c>
      <c r="C29" s="4">
        <f>SUMIF('[2]15 16 Budget'!$B$5:$B$1194,'Per Item'!A29,'[2]15 16 Budget'!$G$5:$G$1194)</f>
        <v>-6176.22</v>
      </c>
      <c r="D29" s="1"/>
      <c r="E29" s="7">
        <f>SUMIF('[2]15 16 Budget'!$B$1:$B$1196,'Per Item'!A29,'[2]15 16 Budget'!$I$1:$I$1196)</f>
        <v>-6631.38</v>
      </c>
      <c r="F29" s="2"/>
      <c r="G29" s="2"/>
      <c r="H29" s="7">
        <v>-6631.38</v>
      </c>
      <c r="I29" s="9">
        <v>-56890.57</v>
      </c>
      <c r="J29" s="10"/>
      <c r="K29" s="7">
        <v>-7294.5180000000009</v>
      </c>
      <c r="L29" s="1"/>
      <c r="M29" s="11">
        <v>-7633.713087000001</v>
      </c>
      <c r="N29" s="4"/>
      <c r="O29" s="4">
        <v>-8007.7650282630002</v>
      </c>
      <c r="P29" s="12"/>
      <c r="Q29" s="1"/>
      <c r="R29" s="1"/>
      <c r="S29" s="1"/>
      <c r="T29" s="1"/>
      <c r="U29" s="1"/>
      <c r="V29" s="4"/>
      <c r="W29" s="1"/>
      <c r="X29" s="4"/>
      <c r="Y29" s="1"/>
      <c r="Z29" s="4"/>
      <c r="AA29" s="1"/>
      <c r="AB29" s="1"/>
      <c r="AC29" s="1"/>
      <c r="AD29" s="1"/>
      <c r="AE29" s="1"/>
      <c r="AF29" s="1"/>
      <c r="AG29" s="1"/>
      <c r="AH29" s="1"/>
      <c r="AI29" s="5"/>
      <c r="AJ29" s="13"/>
    </row>
    <row r="30" spans="1:36" s="6" customFormat="1" x14ac:dyDescent="0.25">
      <c r="A30" s="1" t="s">
        <v>712</v>
      </c>
      <c r="B30" s="1" t="s">
        <v>713</v>
      </c>
      <c r="C30" s="4">
        <f>SUMIF('[2]15 16 Budget'!$B$5:$B$1194,'Per Item'!A30,'[2]15 16 Budget'!$G$5:$G$1194)</f>
        <v>-498452.46</v>
      </c>
      <c r="D30" s="1"/>
      <c r="E30" s="7">
        <f>SUMIF('[2]15 16 Budget'!$B$1:$B$1196,'Per Item'!A30,'[2]15 16 Budget'!$I$1:$I$1196)</f>
        <v>-615771</v>
      </c>
      <c r="F30" s="2"/>
      <c r="G30" s="2"/>
      <c r="H30" s="7">
        <v>-615771</v>
      </c>
      <c r="I30" s="9">
        <v>-291235.46000000002</v>
      </c>
      <c r="J30" s="10"/>
      <c r="K30" s="7">
        <v>-677348.10000000009</v>
      </c>
      <c r="L30" s="1"/>
      <c r="M30" s="11">
        <v>-745082.91000000015</v>
      </c>
      <c r="N30" s="4"/>
      <c r="O30" s="4">
        <v>-819591.20100000023</v>
      </c>
      <c r="P30" s="12"/>
      <c r="Q30" s="1"/>
      <c r="R30" s="1"/>
      <c r="S30" s="1"/>
      <c r="T30" s="1"/>
      <c r="U30" s="1"/>
      <c r="V30" s="4"/>
      <c r="W30" s="1"/>
      <c r="X30" s="4"/>
      <c r="Y30" s="1"/>
      <c r="Z30" s="4"/>
      <c r="AA30" s="1"/>
      <c r="AB30" s="1"/>
      <c r="AC30" s="1"/>
      <c r="AD30" s="1"/>
      <c r="AE30" s="1"/>
      <c r="AF30" s="1"/>
      <c r="AG30" s="1"/>
      <c r="AH30" s="1"/>
      <c r="AI30" s="5"/>
      <c r="AJ30" s="13"/>
    </row>
    <row r="31" spans="1:36" s="6" customFormat="1" x14ac:dyDescent="0.25">
      <c r="A31" s="1" t="s">
        <v>714</v>
      </c>
      <c r="B31" s="1" t="s">
        <v>715</v>
      </c>
      <c r="C31" s="4">
        <f>SUMIF('[2]15 16 Budget'!$B$5:$B$1194,'Per Item'!A31,'[2]15 16 Budget'!$G$5:$G$1194)</f>
        <v>0</v>
      </c>
      <c r="D31" s="1"/>
      <c r="E31" s="7">
        <f>SUMIF('[2]15 16 Budget'!$B$1:$B$1196,'Per Item'!A31,'[2]15 16 Budget'!$I$1:$I$1196)</f>
        <v>0</v>
      </c>
      <c r="F31" s="2"/>
      <c r="G31" s="2"/>
      <c r="H31" s="7">
        <v>-9430.67</v>
      </c>
      <c r="I31" s="9">
        <v>-9430.67</v>
      </c>
      <c r="J31" s="10"/>
      <c r="K31" s="7">
        <v>0</v>
      </c>
      <c r="L31" s="1"/>
      <c r="M31" s="11">
        <v>0</v>
      </c>
      <c r="N31" s="4"/>
      <c r="O31" s="4">
        <v>0</v>
      </c>
      <c r="P31" s="12"/>
      <c r="Q31" s="1"/>
      <c r="R31" s="1"/>
      <c r="S31" s="1"/>
      <c r="T31" s="1"/>
      <c r="U31" s="1"/>
      <c r="V31" s="4"/>
      <c r="W31" s="1"/>
      <c r="X31" s="4"/>
      <c r="Y31" s="1"/>
      <c r="Z31" s="4"/>
      <c r="AA31" s="1"/>
      <c r="AB31" s="1"/>
      <c r="AC31" s="1"/>
      <c r="AD31" s="1"/>
      <c r="AE31" s="1"/>
      <c r="AF31" s="1"/>
      <c r="AG31" s="1"/>
      <c r="AH31" s="1"/>
      <c r="AI31" s="5"/>
      <c r="AJ31" s="13"/>
    </row>
    <row r="32" spans="1:36" s="6" customFormat="1" x14ac:dyDescent="0.25">
      <c r="A32" s="1" t="s">
        <v>716</v>
      </c>
      <c r="B32" s="1" t="s">
        <v>717</v>
      </c>
      <c r="C32" s="4">
        <f>SUMIF('[2]15 16 Budget'!$B$5:$B$1194,'Per Item'!A32,'[2]15 16 Budget'!$G$5:$G$1194)</f>
        <v>-8925.31</v>
      </c>
      <c r="D32" s="1"/>
      <c r="E32" s="7">
        <f>SUMIF('[2]15 16 Budget'!$B$1:$B$1196,'Per Item'!A32,'[2]15 16 Budget'!$I$1:$I$1196)</f>
        <v>-9947.07</v>
      </c>
      <c r="F32" s="2"/>
      <c r="G32" s="2"/>
      <c r="H32" s="7">
        <v>-9947.07</v>
      </c>
      <c r="I32" s="9">
        <v>0</v>
      </c>
      <c r="J32" s="10"/>
      <c r="K32" s="7">
        <v>-10941.777</v>
      </c>
      <c r="L32" s="1"/>
      <c r="M32" s="11">
        <v>-11450.5696305</v>
      </c>
      <c r="N32" s="4"/>
      <c r="O32" s="4">
        <v>-12011.647542394499</v>
      </c>
      <c r="P32" s="12"/>
      <c r="Q32" s="1"/>
      <c r="R32" s="1"/>
      <c r="S32" s="1"/>
      <c r="T32" s="1"/>
      <c r="U32" s="1"/>
      <c r="V32" s="4"/>
      <c r="W32" s="1"/>
      <c r="X32" s="4"/>
      <c r="Y32" s="1"/>
      <c r="Z32" s="4"/>
      <c r="AA32" s="1"/>
      <c r="AB32" s="1"/>
      <c r="AC32" s="1"/>
      <c r="AD32" s="1"/>
      <c r="AE32" s="1"/>
      <c r="AF32" s="1"/>
      <c r="AG32" s="1"/>
      <c r="AH32" s="1"/>
      <c r="AI32" s="5"/>
      <c r="AJ32" s="13"/>
    </row>
    <row r="33" spans="1:36" s="6" customFormat="1" x14ac:dyDescent="0.25">
      <c r="A33" s="1" t="s">
        <v>718</v>
      </c>
      <c r="B33" s="1" t="s">
        <v>719</v>
      </c>
      <c r="C33" s="4">
        <f>SUMIF('[2]15 16 Budget'!$B$5:$B$1194,'Per Item'!A33,'[2]15 16 Budget'!$G$5:$G$1194)</f>
        <v>-500000</v>
      </c>
      <c r="D33" s="1"/>
      <c r="E33" s="7">
        <f>SUMIF('[2]15 16 Budget'!$B$1:$B$1196,'Per Item'!A33,'[2]15 16 Budget'!$I$1:$I$1196)</f>
        <v>-3000000</v>
      </c>
      <c r="F33" s="2"/>
      <c r="G33" s="2"/>
      <c r="H33" s="7">
        <v>-3000000</v>
      </c>
      <c r="I33" s="9">
        <v>-180650</v>
      </c>
      <c r="J33" s="10"/>
      <c r="K33" s="7">
        <v>-500000</v>
      </c>
      <c r="L33" s="1"/>
      <c r="M33" s="11">
        <v>-550000</v>
      </c>
      <c r="N33" s="4"/>
      <c r="O33" s="4">
        <v>-605000</v>
      </c>
      <c r="P33" s="12"/>
      <c r="Q33" s="1"/>
      <c r="R33" s="1"/>
      <c r="S33" s="1"/>
      <c r="T33" s="1"/>
      <c r="U33" s="1"/>
      <c r="V33" s="4"/>
      <c r="W33" s="1"/>
      <c r="X33" s="4"/>
      <c r="Y33" s="1"/>
      <c r="Z33" s="4"/>
      <c r="AA33" s="1"/>
      <c r="AB33" s="1"/>
      <c r="AC33" s="1"/>
      <c r="AD33" s="1"/>
      <c r="AE33" s="1"/>
      <c r="AF33" s="1"/>
      <c r="AG33" s="1"/>
      <c r="AH33" s="1"/>
      <c r="AI33" s="5"/>
      <c r="AJ33" s="13"/>
    </row>
    <row r="34" spans="1:36" s="6" customFormat="1" x14ac:dyDescent="0.25">
      <c r="A34" s="1" t="s">
        <v>720</v>
      </c>
      <c r="B34" s="1" t="s">
        <v>721</v>
      </c>
      <c r="C34" s="4">
        <f>SUMIF('[2]15 16 Budget'!$B$5:$B$1194,'Per Item'!A34,'[2]15 16 Budget'!$G$5:$G$1194)</f>
        <v>0</v>
      </c>
      <c r="D34" s="1"/>
      <c r="E34" s="7">
        <f>SUMIF('[2]15 16 Budget'!$B$1:$B$1196,'Per Item'!A34,'[2]15 16 Budget'!$I$1:$I$1196)</f>
        <v>0</v>
      </c>
      <c r="F34" s="2"/>
      <c r="G34" s="2"/>
      <c r="H34" s="7">
        <v>0</v>
      </c>
      <c r="I34" s="9">
        <v>0</v>
      </c>
      <c r="J34" s="10"/>
      <c r="K34" s="7">
        <v>0</v>
      </c>
      <c r="L34" s="1"/>
      <c r="M34" s="11">
        <v>0</v>
      </c>
      <c r="N34" s="4"/>
      <c r="O34" s="4">
        <v>0</v>
      </c>
      <c r="P34" s="12"/>
      <c r="Q34" s="1"/>
      <c r="R34" s="1"/>
      <c r="S34" s="1"/>
      <c r="T34" s="1"/>
      <c r="U34" s="1"/>
      <c r="V34" s="4"/>
      <c r="W34" s="1"/>
      <c r="X34" s="4"/>
      <c r="Y34" s="1"/>
      <c r="Z34" s="4"/>
      <c r="AA34" s="1"/>
      <c r="AB34" s="1"/>
      <c r="AC34" s="1"/>
      <c r="AD34" s="1"/>
      <c r="AE34" s="1"/>
      <c r="AF34" s="1"/>
      <c r="AG34" s="1"/>
      <c r="AH34" s="1"/>
      <c r="AI34" s="5"/>
      <c r="AJ34" s="13"/>
    </row>
    <row r="35" spans="1:36" s="6" customFormat="1" x14ac:dyDescent="0.25">
      <c r="A35" s="1" t="s">
        <v>722</v>
      </c>
      <c r="B35" s="1" t="s">
        <v>723</v>
      </c>
      <c r="C35" s="4">
        <f>SUMIF('[2]15 16 Budget'!$B$5:$B$1194,'Per Item'!A35,'[2]15 16 Budget'!$G$5:$G$1194)</f>
        <v>-87.72</v>
      </c>
      <c r="D35" s="1"/>
      <c r="E35" s="7">
        <f>SUMIF('[2]15 16 Budget'!$B$1:$B$1196,'Per Item'!A35,'[2]15 16 Budget'!$I$1:$I$1196)</f>
        <v>-100</v>
      </c>
      <c r="F35" s="2"/>
      <c r="G35" s="2"/>
      <c r="H35" s="7">
        <v>-2759.23</v>
      </c>
      <c r="I35" s="9">
        <v>-2759.23</v>
      </c>
      <c r="J35" s="10"/>
      <c r="K35" s="7">
        <v>0</v>
      </c>
      <c r="L35" s="1"/>
      <c r="M35" s="11">
        <v>0</v>
      </c>
      <c r="N35" s="4"/>
      <c r="O35" s="4">
        <v>0</v>
      </c>
      <c r="P35" s="12"/>
      <c r="Q35" s="1"/>
      <c r="R35" s="1"/>
      <c r="S35" s="1"/>
      <c r="T35" s="1"/>
      <c r="U35" s="1"/>
      <c r="V35" s="4"/>
      <c r="W35" s="1"/>
      <c r="X35" s="4"/>
      <c r="Y35" s="1"/>
      <c r="Z35" s="4"/>
      <c r="AA35" s="1"/>
      <c r="AB35" s="1"/>
      <c r="AC35" s="1"/>
      <c r="AD35" s="1"/>
      <c r="AE35" s="1"/>
      <c r="AF35" s="1"/>
      <c r="AG35" s="1"/>
      <c r="AH35" s="1"/>
      <c r="AI35" s="5"/>
      <c r="AJ35" s="13"/>
    </row>
    <row r="36" spans="1:36" s="6" customFormat="1" x14ac:dyDescent="0.25">
      <c r="A36" s="1" t="s">
        <v>724</v>
      </c>
      <c r="B36" s="1" t="s">
        <v>725</v>
      </c>
      <c r="C36" s="4">
        <f>SUMIF('[2]15 16 Budget'!$B$5:$B$1194,'Per Item'!A36,'[2]15 16 Budget'!$G$5:$G$1194)</f>
        <v>0</v>
      </c>
      <c r="D36" s="1"/>
      <c r="E36" s="7">
        <f>SUMIF('[2]15 16 Budget'!$B$1:$B$1196,'Per Item'!A36,'[2]15 16 Budget'!$I$1:$I$1196)</f>
        <v>0</v>
      </c>
      <c r="F36" s="2"/>
      <c r="G36" s="2"/>
      <c r="H36" s="7">
        <v>0</v>
      </c>
      <c r="I36" s="9">
        <v>0</v>
      </c>
      <c r="J36" s="10"/>
      <c r="K36" s="7">
        <v>0</v>
      </c>
      <c r="L36" s="1"/>
      <c r="M36" s="11">
        <v>0</v>
      </c>
      <c r="N36" s="4"/>
      <c r="O36" s="4">
        <v>0</v>
      </c>
      <c r="P36" s="12"/>
      <c r="Q36" s="1"/>
      <c r="R36" s="1"/>
      <c r="S36" s="1"/>
      <c r="T36" s="1"/>
      <c r="U36" s="1"/>
      <c r="V36" s="4"/>
      <c r="W36" s="1"/>
      <c r="X36" s="4"/>
      <c r="Y36" s="1"/>
      <c r="Z36" s="4"/>
      <c r="AA36" s="1"/>
      <c r="AB36" s="1"/>
      <c r="AC36" s="1"/>
      <c r="AD36" s="1"/>
      <c r="AE36" s="1"/>
      <c r="AF36" s="1"/>
      <c r="AG36" s="1"/>
      <c r="AH36" s="1"/>
      <c r="AI36" s="5"/>
      <c r="AJ36" s="13"/>
    </row>
    <row r="37" spans="1:36" s="6" customFormat="1" x14ac:dyDescent="0.25">
      <c r="A37" s="1" t="s">
        <v>726</v>
      </c>
      <c r="B37" s="1" t="s">
        <v>727</v>
      </c>
      <c r="C37" s="4">
        <f>SUMIF('[2]15 16 Budget'!$B$5:$B$1194,'Per Item'!A37,'[2]15 16 Budget'!$G$5:$G$1194)</f>
        <v>-43116999.970000006</v>
      </c>
      <c r="D37" s="1"/>
      <c r="E37" s="7">
        <f>SUMIF('[2]15 16 Budget'!$B$1:$B$1196,'Per Item'!A37,'[2]15 16 Budget'!$I$1:$I$1196)</f>
        <v>-52966000</v>
      </c>
      <c r="F37" s="2" t="s">
        <v>728</v>
      </c>
      <c r="G37" s="8">
        <f>E37+'[2]DORA Sheet'!C4</f>
        <v>0</v>
      </c>
      <c r="H37" s="7">
        <v>-47966000.000000007</v>
      </c>
      <c r="I37" s="9">
        <v>-29979957.039999999</v>
      </c>
      <c r="J37" s="10"/>
      <c r="K37" s="7">
        <v>-54870000</v>
      </c>
      <c r="L37" s="1"/>
      <c r="M37" s="11">
        <v>-53785000</v>
      </c>
      <c r="N37" s="4"/>
      <c r="O37" s="4">
        <v>-52936000</v>
      </c>
      <c r="P37" s="12"/>
      <c r="Q37" s="1"/>
      <c r="R37" s="1"/>
      <c r="S37" s="1"/>
      <c r="T37" s="1"/>
      <c r="U37" s="1"/>
      <c r="V37" s="4"/>
      <c r="W37" s="1"/>
      <c r="X37" s="4"/>
      <c r="Y37" s="1"/>
      <c r="Z37" s="4"/>
      <c r="AA37" s="1"/>
      <c r="AB37" s="1"/>
      <c r="AC37" s="1"/>
      <c r="AD37" s="1"/>
      <c r="AE37" s="1"/>
      <c r="AF37" s="1"/>
      <c r="AG37" s="1"/>
      <c r="AH37" s="1"/>
      <c r="AI37" s="5"/>
      <c r="AJ37" s="13"/>
    </row>
    <row r="38" spans="1:36" s="6" customFormat="1" x14ac:dyDescent="0.25">
      <c r="A38" s="1" t="s">
        <v>729</v>
      </c>
      <c r="B38" s="1" t="s">
        <v>730</v>
      </c>
      <c r="C38" s="4">
        <f>SUMIF('[2]15 16 Budget'!$B$5:$B$1194,'Per Item'!A38,'[2]15 16 Budget'!$G$5:$G$1194)</f>
        <v>-1650000</v>
      </c>
      <c r="D38" s="1"/>
      <c r="E38" s="7">
        <f>SUMIF('[2]15 16 Budget'!$B$1:$B$1196,'Per Item'!A38,'[2]15 16 Budget'!$I$1:$I$1196)</f>
        <v>-1800000</v>
      </c>
      <c r="F38" s="2"/>
      <c r="G38" s="8">
        <f>E38+'[2]DORA Sheet'!C5</f>
        <v>0</v>
      </c>
      <c r="H38" s="7">
        <v>-1800000</v>
      </c>
      <c r="I38" s="9">
        <v>0</v>
      </c>
      <c r="J38" s="10"/>
      <c r="K38" s="7">
        <v>-1800000</v>
      </c>
      <c r="L38" s="1"/>
      <c r="M38" s="11">
        <v>-1825000</v>
      </c>
      <c r="N38" s="4"/>
      <c r="O38" s="4">
        <v>-1900000</v>
      </c>
      <c r="P38" s="12"/>
      <c r="Q38" s="1"/>
      <c r="R38" s="1"/>
      <c r="S38" s="1"/>
      <c r="T38" s="1"/>
      <c r="U38" s="1"/>
      <c r="V38" s="4"/>
      <c r="W38" s="1"/>
      <c r="X38" s="4"/>
      <c r="Y38" s="1"/>
      <c r="Z38" s="4"/>
      <c r="AA38" s="1"/>
      <c r="AB38" s="1"/>
      <c r="AC38" s="1"/>
      <c r="AD38" s="1"/>
      <c r="AE38" s="1"/>
      <c r="AF38" s="1"/>
      <c r="AG38" s="1"/>
      <c r="AH38" s="1"/>
      <c r="AI38" s="5"/>
      <c r="AJ38" s="13"/>
    </row>
    <row r="39" spans="1:36" s="6" customFormat="1" x14ac:dyDescent="0.25">
      <c r="A39" s="1" t="s">
        <v>731</v>
      </c>
      <c r="B39" s="1" t="s">
        <v>732</v>
      </c>
      <c r="C39" s="4">
        <f>SUMIF('[2]15 16 Budget'!$B$5:$B$1194,'Per Item'!A39,'[2]15 16 Budget'!$G$5:$G$1194)</f>
        <v>-1756000</v>
      </c>
      <c r="D39" s="1"/>
      <c r="E39" s="7">
        <f>SUMIF('[2]15 16 Budget'!$B$1:$B$1196,'Per Item'!A39,'[2]15 16 Budget'!$I$1:$I$1196)</f>
        <v>0</v>
      </c>
      <c r="F39" s="2"/>
      <c r="G39" s="2"/>
      <c r="H39" s="7">
        <v>0</v>
      </c>
      <c r="I39" s="9">
        <v>0</v>
      </c>
      <c r="J39" s="10"/>
      <c r="K39" s="7">
        <v>0</v>
      </c>
      <c r="L39" s="1"/>
      <c r="M39" s="11">
        <v>0</v>
      </c>
      <c r="N39" s="4"/>
      <c r="O39" s="4">
        <v>0</v>
      </c>
      <c r="P39" s="12"/>
      <c r="Q39" s="1"/>
      <c r="R39" s="1"/>
      <c r="S39" s="1"/>
      <c r="T39" s="1"/>
      <c r="U39" s="1"/>
      <c r="V39" s="4"/>
      <c r="W39" s="1"/>
      <c r="X39" s="4"/>
      <c r="Y39" s="1"/>
      <c r="Z39" s="4"/>
      <c r="AA39" s="1"/>
      <c r="AB39" s="1"/>
      <c r="AC39" s="1"/>
      <c r="AD39" s="1"/>
      <c r="AE39" s="1"/>
      <c r="AF39" s="1"/>
      <c r="AG39" s="1"/>
      <c r="AH39" s="1"/>
      <c r="AI39" s="5"/>
      <c r="AJ39" s="13"/>
    </row>
    <row r="40" spans="1:36" s="6" customFormat="1" x14ac:dyDescent="0.25">
      <c r="A40" s="1" t="s">
        <v>733</v>
      </c>
      <c r="B40" s="1" t="s">
        <v>734</v>
      </c>
      <c r="C40" s="4">
        <f>SUMIF('[2]15 16 Budget'!$B$5:$B$1194,'Per Item'!A40,'[2]15 16 Budget'!$G$5:$G$1194)</f>
        <v>-890000</v>
      </c>
      <c r="D40" s="1"/>
      <c r="E40" s="7">
        <f>SUMIF('[2]15 16 Budget'!$B$1:$B$1196,'Per Item'!A40,'[2]15 16 Budget'!$I$1:$I$1196)</f>
        <v>-934000</v>
      </c>
      <c r="F40" s="2"/>
      <c r="G40" s="8">
        <f>E40+'[2]DORA Sheet'!C6</f>
        <v>0</v>
      </c>
      <c r="H40" s="7">
        <v>-934000</v>
      </c>
      <c r="I40" s="9">
        <v>-934000</v>
      </c>
      <c r="J40" s="10"/>
      <c r="K40" s="7">
        <v>-930000</v>
      </c>
      <c r="L40" s="1"/>
      <c r="M40" s="11">
        <v>-957000</v>
      </c>
      <c r="N40" s="4"/>
      <c r="O40" s="4">
        <v>-1033000</v>
      </c>
      <c r="P40" s="12"/>
      <c r="Q40" s="1"/>
      <c r="R40" s="1"/>
      <c r="S40" s="1"/>
      <c r="T40" s="1"/>
      <c r="U40" s="1"/>
      <c r="V40" s="4"/>
      <c r="W40" s="1"/>
      <c r="X40" s="4"/>
      <c r="Y40" s="1"/>
      <c r="Z40" s="4"/>
      <c r="AA40" s="1"/>
      <c r="AB40" s="1"/>
      <c r="AC40" s="1"/>
      <c r="AD40" s="1"/>
      <c r="AE40" s="1"/>
      <c r="AF40" s="1"/>
      <c r="AG40" s="1"/>
      <c r="AH40" s="1"/>
      <c r="AI40" s="5"/>
      <c r="AJ40" s="13"/>
    </row>
    <row r="41" spans="1:36" s="6" customFormat="1" x14ac:dyDescent="0.25">
      <c r="A41" s="1" t="s">
        <v>735</v>
      </c>
      <c r="B41" s="1" t="s">
        <v>736</v>
      </c>
      <c r="C41" s="4">
        <f>SUMIF('[2]15 16 Budget'!$B$5:$B$1194,'Per Item'!A41,'[2]15 16 Budget'!$G$5:$G$1194)</f>
        <v>-3711850</v>
      </c>
      <c r="D41" s="1"/>
      <c r="E41" s="7">
        <f>SUMIF('[2]15 16 Budget'!$B$1:$B$1196,'Per Item'!A41,'[2]15 16 Budget'!$I$1:$I$1196)</f>
        <v>-2775000</v>
      </c>
      <c r="F41" s="2"/>
      <c r="G41" s="8">
        <f>E41+'[2]DORA Sheet'!C17</f>
        <v>0</v>
      </c>
      <c r="H41" s="7">
        <v>-2775000</v>
      </c>
      <c r="I41" s="9">
        <v>0</v>
      </c>
      <c r="J41" s="10"/>
      <c r="K41" s="7">
        <v>-3367858.8931199997</v>
      </c>
      <c r="L41" s="1"/>
      <c r="M41" s="11">
        <v>-3524464.3316500792</v>
      </c>
      <c r="N41" s="4"/>
      <c r="O41" s="4">
        <v>-3697163.0839009336</v>
      </c>
      <c r="P41" s="12"/>
      <c r="Q41" s="1"/>
      <c r="R41" s="1"/>
      <c r="S41" s="1"/>
      <c r="T41" s="1"/>
      <c r="U41" s="1"/>
      <c r="V41" s="4"/>
      <c r="W41" s="1"/>
      <c r="X41" s="4"/>
      <c r="Y41" s="1"/>
      <c r="Z41" s="4"/>
      <c r="AA41" s="1"/>
      <c r="AB41" s="1"/>
      <c r="AC41" s="1"/>
      <c r="AD41" s="1"/>
      <c r="AE41" s="1"/>
      <c r="AF41" s="1"/>
      <c r="AG41" s="1"/>
      <c r="AH41" s="1"/>
      <c r="AI41" s="5"/>
      <c r="AJ41" s="13"/>
    </row>
    <row r="42" spans="1:36" s="6" customFormat="1" x14ac:dyDescent="0.25">
      <c r="A42" s="1" t="s">
        <v>737</v>
      </c>
      <c r="B42" s="1" t="s">
        <v>738</v>
      </c>
      <c r="C42" s="4">
        <f>SUMIF('[2]15 16 Budget'!$B$5:$B$1194,'Per Item'!A42,'[2]15 16 Budget'!$G$5:$G$1194)</f>
        <v>-17887000</v>
      </c>
      <c r="D42" s="1"/>
      <c r="E42" s="7">
        <f>SUMIF('[2]15 16 Budget'!$B$1:$B$1196,'Per Item'!A42,'[2]15 16 Budget'!$I$1:$I$1196)</f>
        <v>-17462000</v>
      </c>
      <c r="F42" s="2"/>
      <c r="G42" s="8">
        <f>E42+'[2]DORA Sheet'!C10</f>
        <v>0</v>
      </c>
      <c r="H42" s="7">
        <v>-17462000</v>
      </c>
      <c r="I42" s="9">
        <v>0</v>
      </c>
      <c r="J42" s="10"/>
      <c r="K42" s="7">
        <v>-17780000</v>
      </c>
      <c r="L42" s="1"/>
      <c r="M42" s="11">
        <v>-18332000</v>
      </c>
      <c r="N42" s="4"/>
      <c r="O42" s="4">
        <v>-19157999.999999996</v>
      </c>
      <c r="P42" s="12"/>
      <c r="Q42" s="1"/>
      <c r="R42" s="1"/>
      <c r="S42" s="1"/>
      <c r="T42" s="1"/>
      <c r="U42" s="1"/>
      <c r="V42" s="4"/>
      <c r="W42" s="1"/>
      <c r="X42" s="4"/>
      <c r="Y42" s="1"/>
      <c r="Z42" s="4"/>
      <c r="AA42" s="1"/>
      <c r="AB42" s="1"/>
      <c r="AC42" s="1"/>
      <c r="AD42" s="1"/>
      <c r="AE42" s="1"/>
      <c r="AF42" s="1"/>
      <c r="AG42" s="1"/>
      <c r="AH42" s="1"/>
      <c r="AI42" s="5"/>
      <c r="AJ42" s="13"/>
    </row>
    <row r="43" spans="1:36" s="6" customFormat="1" x14ac:dyDescent="0.25">
      <c r="A43" s="1" t="s">
        <v>739</v>
      </c>
      <c r="B43" s="1" t="s">
        <v>740</v>
      </c>
      <c r="C43" s="4">
        <f>SUMIF('[2]15 16 Budget'!$B$5:$B$1194,'Per Item'!A43,'[2]15 16 Budget'!$G$5:$G$1194)</f>
        <v>0</v>
      </c>
      <c r="D43" s="1"/>
      <c r="E43" s="7">
        <f>SUMIF('[2]15 16 Budget'!$B$1:$B$1196,'Per Item'!A43,'[2]15 16 Budget'!$I$1:$I$1196)</f>
        <v>0</v>
      </c>
      <c r="F43" s="2"/>
      <c r="G43" s="2"/>
      <c r="H43" s="7">
        <v>0</v>
      </c>
      <c r="I43" s="9">
        <v>0</v>
      </c>
      <c r="J43" s="10"/>
      <c r="K43" s="7">
        <v>0</v>
      </c>
      <c r="L43" s="1"/>
      <c r="M43" s="11">
        <v>0</v>
      </c>
      <c r="N43" s="4"/>
      <c r="O43" s="4">
        <v>0</v>
      </c>
      <c r="P43" s="12"/>
      <c r="Q43" s="1"/>
      <c r="R43" s="1"/>
      <c r="S43" s="1"/>
      <c r="T43" s="1"/>
      <c r="U43" s="1"/>
      <c r="V43" s="4"/>
      <c r="W43" s="1"/>
      <c r="X43" s="4"/>
      <c r="Y43" s="1"/>
      <c r="Z43" s="4"/>
      <c r="AA43" s="1"/>
      <c r="AB43" s="1"/>
      <c r="AC43" s="1"/>
      <c r="AD43" s="1"/>
      <c r="AE43" s="1"/>
      <c r="AF43" s="1"/>
      <c r="AG43" s="1"/>
      <c r="AH43" s="1"/>
      <c r="AI43" s="5"/>
      <c r="AJ43" s="13"/>
    </row>
    <row r="44" spans="1:36" s="6" customFormat="1" x14ac:dyDescent="0.25">
      <c r="A44" s="1" t="s">
        <v>741</v>
      </c>
      <c r="B44" s="1" t="s">
        <v>742</v>
      </c>
      <c r="C44" s="4">
        <f>SUMIF('[2]15 16 Budget'!$B$5:$B$1194,'Per Item'!A44,'[2]15 16 Budget'!$G$5:$G$1194)</f>
        <v>0</v>
      </c>
      <c r="D44" s="1"/>
      <c r="E44" s="7">
        <f>SUMIF('[2]15 16 Budget'!$B$1:$B$1196,'Per Item'!A44,'[2]15 16 Budget'!$I$1:$I$1196)</f>
        <v>0</v>
      </c>
      <c r="F44" s="2"/>
      <c r="G44" s="2"/>
      <c r="H44" s="7">
        <v>0</v>
      </c>
      <c r="I44" s="9">
        <v>0</v>
      </c>
      <c r="J44" s="10"/>
      <c r="K44" s="7">
        <v>0</v>
      </c>
      <c r="L44" s="1"/>
      <c r="M44" s="11">
        <v>0</v>
      </c>
      <c r="N44" s="4"/>
      <c r="O44" s="4">
        <v>0</v>
      </c>
      <c r="P44" s="12"/>
      <c r="Q44" s="1"/>
      <c r="R44" s="1"/>
      <c r="S44" s="1"/>
      <c r="T44" s="1"/>
      <c r="U44" s="1"/>
      <c r="V44" s="4"/>
      <c r="W44" s="1"/>
      <c r="X44" s="4"/>
      <c r="Y44" s="1"/>
      <c r="Z44" s="4"/>
      <c r="AA44" s="1"/>
      <c r="AB44" s="1"/>
      <c r="AC44" s="1"/>
      <c r="AD44" s="1"/>
      <c r="AE44" s="1"/>
      <c r="AF44" s="1"/>
      <c r="AG44" s="1"/>
      <c r="AH44" s="1"/>
      <c r="AI44" s="5"/>
      <c r="AJ44" s="13"/>
    </row>
    <row r="45" spans="1:36" s="6" customFormat="1" x14ac:dyDescent="0.25">
      <c r="A45" s="1" t="s">
        <v>743</v>
      </c>
      <c r="B45" s="1" t="s">
        <v>744</v>
      </c>
      <c r="C45" s="4">
        <f>SUMIF('[2]15 16 Budget'!$B$5:$B$1194,'Per Item'!A45,'[2]15 16 Budget'!$G$5:$G$1194)</f>
        <v>-1000000</v>
      </c>
      <c r="D45" s="1"/>
      <c r="E45" s="7">
        <f>SUMIF('[2]15 16 Budget'!$B$1:$B$1196,'Per Item'!A45,'[2]15 16 Budget'!$I$1:$I$1196)</f>
        <v>-1033000</v>
      </c>
      <c r="F45" s="2"/>
      <c r="G45" s="8">
        <f>E45+'[2]DORA Sheet'!C7</f>
        <v>0</v>
      </c>
      <c r="H45" s="7">
        <v>-1033000</v>
      </c>
      <c r="I45" s="9">
        <v>-723000</v>
      </c>
      <c r="J45" s="10"/>
      <c r="K45" s="7">
        <v>-1000000</v>
      </c>
      <c r="L45" s="1"/>
      <c r="M45" s="11">
        <v>0</v>
      </c>
      <c r="N45" s="4"/>
      <c r="O45" s="4">
        <v>0</v>
      </c>
      <c r="P45" s="12"/>
      <c r="Q45" s="1"/>
      <c r="R45" s="1"/>
      <c r="S45" s="1"/>
      <c r="T45" s="1"/>
      <c r="U45" s="1"/>
      <c r="V45" s="4"/>
      <c r="W45" s="1"/>
      <c r="X45" s="4"/>
      <c r="Y45" s="1"/>
      <c r="Z45" s="4"/>
      <c r="AA45" s="1"/>
      <c r="AB45" s="1"/>
      <c r="AC45" s="1"/>
      <c r="AD45" s="1"/>
      <c r="AE45" s="1"/>
      <c r="AF45" s="1"/>
      <c r="AG45" s="1"/>
      <c r="AH45" s="1"/>
      <c r="AI45" s="5"/>
      <c r="AJ45" s="13"/>
    </row>
    <row r="46" spans="1:36" s="6" customFormat="1" x14ac:dyDescent="0.25">
      <c r="A46" s="1" t="s">
        <v>745</v>
      </c>
      <c r="B46" s="1" t="s">
        <v>746</v>
      </c>
      <c r="C46" s="4">
        <f>SUMIF('[2]15 16 Budget'!$B$5:$B$1194,'Per Item'!A46,'[2]15 16 Budget'!$G$5:$G$1194)</f>
        <v>0</v>
      </c>
      <c r="D46" s="1"/>
      <c r="E46" s="7">
        <f>SUMIF('[2]15 16 Budget'!$B$1:$B$1196,'Per Item'!A46,'[2]15 16 Budget'!$I$1:$I$1196)</f>
        <v>0</v>
      </c>
      <c r="F46" s="2"/>
      <c r="G46" s="2"/>
      <c r="H46" s="7">
        <v>0</v>
      </c>
      <c r="I46" s="9">
        <v>0</v>
      </c>
      <c r="J46" s="10"/>
      <c r="K46" s="7">
        <v>0</v>
      </c>
      <c r="L46" s="1"/>
      <c r="M46" s="11">
        <v>0</v>
      </c>
      <c r="N46" s="4"/>
      <c r="O46" s="4">
        <v>0</v>
      </c>
      <c r="P46" s="12"/>
      <c r="Q46" s="1"/>
      <c r="R46" s="1"/>
      <c r="S46" s="1"/>
      <c r="T46" s="1"/>
      <c r="U46" s="1"/>
      <c r="V46" s="4"/>
      <c r="W46" s="1"/>
      <c r="X46" s="4"/>
      <c r="Y46" s="1"/>
      <c r="Z46" s="4"/>
      <c r="AA46" s="1"/>
      <c r="AB46" s="1"/>
      <c r="AC46" s="1"/>
      <c r="AD46" s="1"/>
      <c r="AE46" s="1"/>
      <c r="AF46" s="1"/>
      <c r="AG46" s="1"/>
      <c r="AH46" s="1"/>
      <c r="AI46" s="5"/>
      <c r="AJ46" s="13"/>
    </row>
    <row r="47" spans="1:36" s="6" customFormat="1" x14ac:dyDescent="0.25">
      <c r="A47" s="1" t="s">
        <v>747</v>
      </c>
      <c r="B47" s="1" t="s">
        <v>748</v>
      </c>
      <c r="C47" s="4">
        <f>SUMIF('[2]15 16 Budget'!$B$5:$B$1194,'Per Item'!A47,'[2]15 16 Budget'!$G$5:$G$1194)</f>
        <v>-20900000</v>
      </c>
      <c r="D47" s="1"/>
      <c r="E47" s="7">
        <f>SUMIF('[2]15 16 Budget'!$B$1:$B$1196,'Per Item'!A47,'[2]15 16 Budget'!$I$1:$I$1196)</f>
        <v>-40000000</v>
      </c>
      <c r="F47" s="2"/>
      <c r="G47" s="8">
        <f>E47+'[2]DORA Sheet'!C12</f>
        <v>0</v>
      </c>
      <c r="H47" s="7">
        <v>-35000000</v>
      </c>
      <c r="I47" s="9">
        <v>-17001454.699999999</v>
      </c>
      <c r="J47" s="10"/>
      <c r="K47" s="7">
        <v>-53000000</v>
      </c>
      <c r="L47" s="1"/>
      <c r="M47" s="11">
        <v>-15000000</v>
      </c>
      <c r="N47" s="4"/>
      <c r="O47" s="4">
        <v>0</v>
      </c>
      <c r="P47" s="12"/>
      <c r="Q47" s="1"/>
      <c r="R47" s="1"/>
      <c r="S47" s="1"/>
      <c r="T47" s="1"/>
      <c r="U47" s="1"/>
      <c r="V47" s="4"/>
      <c r="W47" s="1"/>
      <c r="X47" s="4"/>
      <c r="Y47" s="1"/>
      <c r="Z47" s="4"/>
      <c r="AA47" s="1"/>
      <c r="AB47" s="1"/>
      <c r="AC47" s="1"/>
      <c r="AD47" s="1"/>
      <c r="AE47" s="1"/>
      <c r="AF47" s="1"/>
      <c r="AG47" s="1"/>
      <c r="AH47" s="1"/>
      <c r="AI47" s="5"/>
      <c r="AJ47" s="13"/>
    </row>
    <row r="48" spans="1:36" s="6" customFormat="1" x14ac:dyDescent="0.25">
      <c r="A48" s="1" t="s">
        <v>749</v>
      </c>
      <c r="B48" s="1" t="s">
        <v>750</v>
      </c>
      <c r="C48" s="4">
        <f>SUMIF('[2]15 16 Budget'!$B$5:$B$1194,'Per Item'!A48,'[2]15 16 Budget'!$G$5:$G$1194)</f>
        <v>0</v>
      </c>
      <c r="D48" s="1"/>
      <c r="E48" s="7">
        <f>SUMIF('[2]15 16 Budget'!$B$1:$B$1196,'Per Item'!A48,'[2]15 16 Budget'!$I$1:$I$1196)</f>
        <v>0</v>
      </c>
      <c r="F48" s="2"/>
      <c r="G48" s="2"/>
      <c r="H48" s="7">
        <v>0</v>
      </c>
      <c r="I48" s="9">
        <v>0</v>
      </c>
      <c r="J48" s="10"/>
      <c r="K48" s="7">
        <v>0</v>
      </c>
      <c r="L48" s="1"/>
      <c r="M48" s="11">
        <v>0</v>
      </c>
      <c r="N48" s="4"/>
      <c r="O48" s="4">
        <v>0</v>
      </c>
      <c r="P48" s="12"/>
      <c r="Q48" s="1"/>
      <c r="R48" s="1"/>
      <c r="S48" s="1"/>
      <c r="T48" s="1"/>
      <c r="U48" s="1"/>
      <c r="V48" s="4"/>
      <c r="W48" s="1"/>
      <c r="X48" s="4"/>
      <c r="Y48" s="1"/>
      <c r="Z48" s="4"/>
      <c r="AA48" s="1"/>
      <c r="AB48" s="1"/>
      <c r="AC48" s="1"/>
      <c r="AD48" s="1"/>
      <c r="AE48" s="1"/>
      <c r="AF48" s="1"/>
      <c r="AG48" s="1"/>
      <c r="AH48" s="1"/>
      <c r="AI48" s="5"/>
      <c r="AJ48" s="13"/>
    </row>
    <row r="49" spans="1:36" s="6" customFormat="1" x14ac:dyDescent="0.25">
      <c r="A49" s="1" t="s">
        <v>751</v>
      </c>
      <c r="B49" s="1" t="s">
        <v>752</v>
      </c>
      <c r="C49" s="4">
        <f>SUMIF('[2]15 16 Budget'!$B$5:$B$1194,'Per Item'!A49,'[2]15 16 Budget'!$G$5:$G$1194)</f>
        <v>0</v>
      </c>
      <c r="D49" s="1"/>
      <c r="E49" s="7">
        <f>SUMIF('[2]15 16 Budget'!$B$1:$B$1196,'Per Item'!A49,'[2]15 16 Budget'!$I$1:$I$1196)</f>
        <v>0</v>
      </c>
      <c r="F49" s="2"/>
      <c r="G49" s="2"/>
      <c r="H49" s="7">
        <v>0</v>
      </c>
      <c r="I49" s="9">
        <v>0</v>
      </c>
      <c r="J49" s="10"/>
      <c r="K49" s="7">
        <v>0</v>
      </c>
      <c r="L49" s="1"/>
      <c r="M49" s="11">
        <v>0</v>
      </c>
      <c r="N49" s="4"/>
      <c r="O49" s="4">
        <v>0</v>
      </c>
      <c r="P49" s="12"/>
      <c r="Q49" s="1"/>
      <c r="R49" s="1"/>
      <c r="S49" s="1"/>
      <c r="T49" s="1"/>
      <c r="U49" s="1"/>
      <c r="V49" s="4"/>
      <c r="W49" s="1"/>
      <c r="X49" s="4"/>
      <c r="Y49" s="1"/>
      <c r="Z49" s="4"/>
      <c r="AA49" s="1"/>
      <c r="AB49" s="1"/>
      <c r="AC49" s="1"/>
      <c r="AD49" s="1"/>
      <c r="AE49" s="1"/>
      <c r="AF49" s="1"/>
      <c r="AG49" s="1"/>
      <c r="AH49" s="1"/>
      <c r="AI49" s="5"/>
      <c r="AJ49" s="13"/>
    </row>
    <row r="50" spans="1:36" s="6" customFormat="1" x14ac:dyDescent="0.25">
      <c r="A50" s="1" t="s">
        <v>753</v>
      </c>
      <c r="B50" s="1" t="s">
        <v>754</v>
      </c>
      <c r="C50" s="4">
        <f>SUMIF('[2]15 16 Budget'!$B$5:$B$1194,'Per Item'!A50,'[2]15 16 Budget'!$G$5:$G$1194)</f>
        <v>-1000000</v>
      </c>
      <c r="D50" s="1"/>
      <c r="E50" s="7">
        <f>SUMIF('[2]15 16 Budget'!$B$1:$B$1196,'Per Item'!A50,'[2]15 16 Budget'!$I$1:$I$1196)</f>
        <v>-7730000</v>
      </c>
      <c r="F50" s="2"/>
      <c r="G50" s="8">
        <f>E50+'[2]DORA Sheet'!C13</f>
        <v>0</v>
      </c>
      <c r="H50" s="7">
        <v>-7730000</v>
      </c>
      <c r="I50" s="9">
        <v>-584303.71</v>
      </c>
      <c r="J50" s="10"/>
      <c r="K50" s="7">
        <v>-15000000</v>
      </c>
      <c r="L50" s="1"/>
      <c r="M50" s="11">
        <v>-5265000</v>
      </c>
      <c r="N50" s="4"/>
      <c r="O50" s="4">
        <v>-8500000</v>
      </c>
      <c r="P50" s="12"/>
      <c r="Q50" s="1"/>
      <c r="R50" s="1"/>
      <c r="S50" s="1"/>
      <c r="T50" s="1"/>
      <c r="U50" s="1"/>
      <c r="V50" s="4"/>
      <c r="W50" s="1"/>
      <c r="X50" s="4"/>
      <c r="Y50" s="1"/>
      <c r="Z50" s="4"/>
      <c r="AA50" s="1"/>
      <c r="AB50" s="1"/>
      <c r="AC50" s="1"/>
      <c r="AD50" s="1"/>
      <c r="AE50" s="1"/>
      <c r="AF50" s="1"/>
      <c r="AG50" s="1"/>
      <c r="AH50" s="1"/>
      <c r="AI50" s="5"/>
      <c r="AJ50" s="13"/>
    </row>
    <row r="51" spans="1:36" s="6" customFormat="1" x14ac:dyDescent="0.25">
      <c r="A51" s="1" t="s">
        <v>755</v>
      </c>
      <c r="B51" s="1" t="s">
        <v>756</v>
      </c>
      <c r="C51" s="4">
        <f>SUMIF('[2]15 16 Budget'!$B$5:$B$1194,'Per Item'!A51,'[2]15 16 Budget'!$G$5:$G$1194)</f>
        <v>-29272.06</v>
      </c>
      <c r="D51" s="1"/>
      <c r="E51" s="7">
        <f>SUMIF('[2]15 16 Budget'!$B$1:$B$1196,'Per Item'!A51,'[2]15 16 Budget'!$I$1:$I$1196)</f>
        <v>-33156.9</v>
      </c>
      <c r="F51" s="2"/>
      <c r="G51" s="2"/>
      <c r="H51" s="7">
        <v>-33156.9</v>
      </c>
      <c r="I51" s="9">
        <v>-7567.71</v>
      </c>
      <c r="J51" s="10"/>
      <c r="K51" s="7">
        <v>-36472.590000000004</v>
      </c>
      <c r="L51" s="1"/>
      <c r="M51" s="11">
        <v>-38168.565435000004</v>
      </c>
      <c r="N51" s="4"/>
      <c r="O51" s="4">
        <v>-40038.825141314999</v>
      </c>
      <c r="P51" s="12"/>
      <c r="Q51" s="1"/>
      <c r="R51" s="1"/>
      <c r="S51" s="1"/>
      <c r="T51" s="1"/>
      <c r="U51" s="1"/>
      <c r="V51" s="4"/>
      <c r="W51" s="1"/>
      <c r="X51" s="4"/>
      <c r="Y51" s="1"/>
      <c r="Z51" s="4"/>
      <c r="AA51" s="1"/>
      <c r="AB51" s="1"/>
      <c r="AC51" s="1"/>
      <c r="AD51" s="1"/>
      <c r="AE51" s="1"/>
      <c r="AF51" s="1"/>
      <c r="AG51" s="1"/>
      <c r="AH51" s="1"/>
      <c r="AI51" s="5"/>
      <c r="AJ51" s="13"/>
    </row>
    <row r="52" spans="1:36" s="6" customFormat="1" x14ac:dyDescent="0.25">
      <c r="A52" s="1" t="s">
        <v>757</v>
      </c>
      <c r="B52" s="1" t="s">
        <v>758</v>
      </c>
      <c r="C52" s="4">
        <f>SUMIF('[2]15 16 Budget'!$B$5:$B$1194,'Per Item'!A52,'[2]15 16 Budget'!$G$5:$G$1194)</f>
        <v>0</v>
      </c>
      <c r="D52" s="1"/>
      <c r="E52" s="7">
        <f>SUMIF('[2]15 16 Budget'!$B$1:$B$1196,'Per Item'!A52,'[2]15 16 Budget'!$I$1:$I$1196)</f>
        <v>0</v>
      </c>
      <c r="F52" s="2"/>
      <c r="G52" s="2"/>
      <c r="H52" s="7">
        <v>0</v>
      </c>
      <c r="I52" s="9">
        <v>0</v>
      </c>
      <c r="J52" s="10"/>
      <c r="K52" s="7">
        <v>0</v>
      </c>
      <c r="L52" s="1"/>
      <c r="M52" s="11">
        <v>0</v>
      </c>
      <c r="N52" s="4"/>
      <c r="O52" s="4">
        <v>0</v>
      </c>
      <c r="P52" s="12"/>
      <c r="Q52" s="1"/>
      <c r="R52" s="1"/>
      <c r="S52" s="1"/>
      <c r="T52" s="1"/>
      <c r="U52" s="1"/>
      <c r="V52" s="4"/>
      <c r="W52" s="1"/>
      <c r="X52" s="4"/>
      <c r="Y52" s="1"/>
      <c r="Z52" s="4"/>
      <c r="AA52" s="1"/>
      <c r="AB52" s="1"/>
      <c r="AC52" s="1"/>
      <c r="AD52" s="1"/>
      <c r="AE52" s="1"/>
      <c r="AF52" s="1"/>
      <c r="AG52" s="1"/>
      <c r="AH52" s="1"/>
      <c r="AI52" s="5"/>
      <c r="AJ52" s="13"/>
    </row>
    <row r="53" spans="1:36" s="6" customFormat="1" x14ac:dyDescent="0.25">
      <c r="A53" s="1" t="s">
        <v>759</v>
      </c>
      <c r="B53" s="1" t="s">
        <v>760</v>
      </c>
      <c r="C53" s="4">
        <f>SUMIF('[2]15 16 Budget'!$B$5:$B$1194,'Per Item'!A53,'[2]15 16 Budget'!$G$5:$G$1194)</f>
        <v>0</v>
      </c>
      <c r="D53" s="1"/>
      <c r="E53" s="7">
        <f>SUMIF('[2]15 16 Budget'!$B$1:$B$1196,'Per Item'!A53,'[2]15 16 Budget'!$I$1:$I$1196)</f>
        <v>0</v>
      </c>
      <c r="F53" s="2"/>
      <c r="G53" s="2"/>
      <c r="H53" s="7">
        <v>-20766.900000000001</v>
      </c>
      <c r="I53" s="9">
        <v>0</v>
      </c>
      <c r="J53" s="10"/>
      <c r="K53" s="7">
        <v>0</v>
      </c>
      <c r="L53" s="1"/>
      <c r="M53" s="11">
        <v>0</v>
      </c>
      <c r="N53" s="4"/>
      <c r="O53" s="4">
        <v>0</v>
      </c>
      <c r="P53" s="12"/>
      <c r="Q53" s="1"/>
      <c r="R53" s="1"/>
      <c r="S53" s="1"/>
      <c r="T53" s="1"/>
      <c r="U53" s="1"/>
      <c r="V53" s="4"/>
      <c r="W53" s="1"/>
      <c r="X53" s="4"/>
      <c r="Y53" s="1"/>
      <c r="Z53" s="4"/>
      <c r="AA53" s="1"/>
      <c r="AB53" s="1"/>
      <c r="AC53" s="1"/>
      <c r="AD53" s="1"/>
      <c r="AE53" s="1"/>
      <c r="AF53" s="1"/>
      <c r="AG53" s="1"/>
      <c r="AH53" s="1"/>
      <c r="AI53" s="5"/>
      <c r="AJ53" s="13"/>
    </row>
    <row r="54" spans="1:36" s="6" customFormat="1" x14ac:dyDescent="0.25">
      <c r="A54" s="1" t="s">
        <v>761</v>
      </c>
      <c r="B54" s="1" t="s">
        <v>762</v>
      </c>
      <c r="C54" s="4">
        <f>SUMIF('[2]15 16 Budget'!$B$5:$B$1194,'Per Item'!A54,'[2]15 16 Budget'!$G$5:$G$1194)</f>
        <v>0</v>
      </c>
      <c r="D54" s="1"/>
      <c r="E54" s="7">
        <f>SUMIF('[2]15 16 Budget'!$B$1:$B$1196,'Per Item'!A54,'[2]15 16 Budget'!$I$1:$I$1196)</f>
        <v>0</v>
      </c>
      <c r="F54" s="2"/>
      <c r="G54" s="2"/>
      <c r="H54" s="7">
        <v>0</v>
      </c>
      <c r="I54" s="9">
        <v>0</v>
      </c>
      <c r="J54" s="10"/>
      <c r="K54" s="7">
        <v>0</v>
      </c>
      <c r="L54" s="1"/>
      <c r="M54" s="11">
        <v>0</v>
      </c>
      <c r="N54" s="4"/>
      <c r="O54" s="4">
        <v>0</v>
      </c>
      <c r="P54" s="12"/>
      <c r="Q54" s="1"/>
      <c r="R54" s="1"/>
      <c r="S54" s="1"/>
      <c r="T54" s="1"/>
      <c r="U54" s="1"/>
      <c r="V54" s="4"/>
      <c r="W54" s="1"/>
      <c r="X54" s="4"/>
      <c r="Y54" s="1"/>
      <c r="Z54" s="4"/>
      <c r="AA54" s="1"/>
      <c r="AB54" s="1"/>
      <c r="AC54" s="1"/>
      <c r="AD54" s="1"/>
      <c r="AE54" s="1"/>
      <c r="AF54" s="1"/>
      <c r="AG54" s="1"/>
      <c r="AH54" s="1"/>
      <c r="AI54" s="5"/>
      <c r="AJ54" s="13"/>
    </row>
    <row r="55" spans="1:36" s="6" customFormat="1" x14ac:dyDescent="0.25">
      <c r="A55" s="1" t="s">
        <v>763</v>
      </c>
      <c r="B55" s="1" t="s">
        <v>764</v>
      </c>
      <c r="C55" s="4">
        <f>SUMIF('[2]15 16 Budget'!$B$5:$B$1194,'Per Item'!A55,'[2]15 16 Budget'!$G$5:$G$1194)</f>
        <v>-5263.16</v>
      </c>
      <c r="D55" s="1"/>
      <c r="E55" s="7">
        <f>SUMIF('[2]15 16 Budget'!$B$1:$B$1196,'Per Item'!A55,'[2]15 16 Budget'!$I$1:$I$1196)</f>
        <v>0</v>
      </c>
      <c r="F55" s="2"/>
      <c r="G55" s="2"/>
      <c r="H55" s="7">
        <v>0</v>
      </c>
      <c r="I55" s="9">
        <v>0</v>
      </c>
      <c r="J55" s="10"/>
      <c r="K55" s="7">
        <v>0</v>
      </c>
      <c r="L55" s="1"/>
      <c r="M55" s="11">
        <v>0</v>
      </c>
      <c r="N55" s="4"/>
      <c r="O55" s="4">
        <v>0</v>
      </c>
      <c r="P55" s="12"/>
      <c r="Q55" s="1"/>
      <c r="R55" s="1"/>
      <c r="S55" s="1"/>
      <c r="T55" s="1"/>
      <c r="U55" s="1"/>
      <c r="V55" s="4"/>
      <c r="W55" s="1"/>
      <c r="X55" s="4"/>
      <c r="Y55" s="1"/>
      <c r="Z55" s="4"/>
      <c r="AA55" s="1"/>
      <c r="AB55" s="1"/>
      <c r="AC55" s="1"/>
      <c r="AD55" s="1"/>
      <c r="AE55" s="1"/>
      <c r="AF55" s="1"/>
      <c r="AG55" s="1"/>
      <c r="AH55" s="1"/>
      <c r="AI55" s="5"/>
      <c r="AJ55" s="13"/>
    </row>
    <row r="56" spans="1:36" s="6" customFormat="1" x14ac:dyDescent="0.25">
      <c r="A56" s="1" t="s">
        <v>765</v>
      </c>
      <c r="B56" s="1" t="s">
        <v>766</v>
      </c>
      <c r="C56" s="4">
        <f>SUMIF('[2]15 16 Budget'!$B$5:$B$1194,'Per Item'!A56,'[2]15 16 Budget'!$G$5:$G$1194)</f>
        <v>-21986</v>
      </c>
      <c r="D56" s="1"/>
      <c r="E56" s="7">
        <f>SUMIF('[2]15 16 Budget'!$B$1:$B$1196,'Per Item'!A56,'[2]15 16 Budget'!$I$1:$I$1196)</f>
        <v>-25000</v>
      </c>
      <c r="F56" s="2"/>
      <c r="G56" s="2"/>
      <c r="H56" s="7">
        <v>-210000</v>
      </c>
      <c r="I56" s="9">
        <v>-6128.08</v>
      </c>
      <c r="J56" s="10"/>
      <c r="K56" s="7">
        <v>-231000.00000000003</v>
      </c>
      <c r="L56" s="1"/>
      <c r="M56" s="11">
        <v>-241741.50000000003</v>
      </c>
      <c r="N56" s="4"/>
      <c r="O56" s="4">
        <v>-253586.83350000001</v>
      </c>
      <c r="P56" s="12"/>
      <c r="Q56" s="1"/>
      <c r="R56" s="1"/>
      <c r="S56" s="1"/>
      <c r="T56" s="1"/>
      <c r="U56" s="1"/>
      <c r="V56" s="4"/>
      <c r="W56" s="1"/>
      <c r="X56" s="4"/>
      <c r="Y56" s="1"/>
      <c r="Z56" s="4"/>
      <c r="AA56" s="1"/>
      <c r="AB56" s="1"/>
      <c r="AC56" s="1"/>
      <c r="AD56" s="1"/>
      <c r="AE56" s="1"/>
      <c r="AF56" s="1"/>
      <c r="AG56" s="1"/>
      <c r="AH56" s="1"/>
      <c r="AI56" s="5"/>
      <c r="AJ56" s="13"/>
    </row>
    <row r="57" spans="1:36" s="6" customFormat="1" x14ac:dyDescent="0.25">
      <c r="A57" s="1" t="s">
        <v>767</v>
      </c>
      <c r="B57" s="1" t="s">
        <v>768</v>
      </c>
      <c r="C57" s="4">
        <f>SUMIF('[2]15 16 Budget'!$B$5:$B$1194,'Per Item'!A57,'[2]15 16 Budget'!$G$5:$G$1194)</f>
        <v>-53626.98</v>
      </c>
      <c r="D57" s="1"/>
      <c r="E57" s="7">
        <f>SUMIF('[2]15 16 Budget'!$B$1:$B$1196,'Per Item'!A57,'[2]15 16 Budget'!$I$1:$I$1196)</f>
        <v>-55000</v>
      </c>
      <c r="F57" s="2"/>
      <c r="G57" s="2"/>
      <c r="H57" s="7">
        <v>-55000</v>
      </c>
      <c r="I57" s="9">
        <v>-26031.86</v>
      </c>
      <c r="J57" s="10"/>
      <c r="K57" s="7">
        <v>-60500.000000000007</v>
      </c>
      <c r="L57" s="1"/>
      <c r="M57" s="11">
        <v>-63313.250000000007</v>
      </c>
      <c r="N57" s="4"/>
      <c r="O57" s="4">
        <v>-66415.599249999999</v>
      </c>
      <c r="P57" s="12"/>
      <c r="Q57" s="1"/>
      <c r="R57" s="1"/>
      <c r="S57" s="1"/>
      <c r="T57" s="1"/>
      <c r="U57" s="1"/>
      <c r="V57" s="4"/>
      <c r="W57" s="1"/>
      <c r="X57" s="4"/>
      <c r="Y57" s="1"/>
      <c r="Z57" s="4"/>
      <c r="AA57" s="1"/>
      <c r="AB57" s="1"/>
      <c r="AC57" s="1"/>
      <c r="AD57" s="1"/>
      <c r="AE57" s="1"/>
      <c r="AF57" s="1"/>
      <c r="AG57" s="1"/>
      <c r="AH57" s="1"/>
      <c r="AI57" s="5"/>
      <c r="AJ57" s="13"/>
    </row>
    <row r="58" spans="1:36" s="6" customFormat="1" x14ac:dyDescent="0.25">
      <c r="A58" s="1" t="s">
        <v>769</v>
      </c>
      <c r="B58" s="1" t="s">
        <v>770</v>
      </c>
      <c r="C58" s="4">
        <f>SUMIF('[2]15 16 Budget'!$B$5:$B$1194,'Per Item'!A58,'[2]15 16 Budget'!$G$5:$G$1194)</f>
        <v>-1228.08</v>
      </c>
      <c r="D58" s="1"/>
      <c r="E58" s="7">
        <f>SUMIF('[2]15 16 Budget'!$B$1:$B$1196,'Per Item'!A58,'[2]15 16 Budget'!$I$1:$I$1196)</f>
        <v>-1500</v>
      </c>
      <c r="F58" s="2"/>
      <c r="G58" s="2"/>
      <c r="H58" s="7">
        <v>-1500</v>
      </c>
      <c r="I58" s="9">
        <v>-1399.13</v>
      </c>
      <c r="J58" s="10"/>
      <c r="K58" s="7">
        <v>-1650.0000000000002</v>
      </c>
      <c r="L58" s="1"/>
      <c r="M58" s="11">
        <v>-1726.7250000000001</v>
      </c>
      <c r="N58" s="4"/>
      <c r="O58" s="4">
        <v>-1811.334525</v>
      </c>
      <c r="P58" s="12"/>
      <c r="Q58" s="1"/>
      <c r="R58" s="1"/>
      <c r="S58" s="1"/>
      <c r="T58" s="1"/>
      <c r="U58" s="1"/>
      <c r="V58" s="4"/>
      <c r="W58" s="1"/>
      <c r="X58" s="4"/>
      <c r="Y58" s="1"/>
      <c r="Z58" s="4"/>
      <c r="AA58" s="1"/>
      <c r="AB58" s="1"/>
      <c r="AC58" s="1"/>
      <c r="AD58" s="1"/>
      <c r="AE58" s="1"/>
      <c r="AF58" s="1"/>
      <c r="AG58" s="1"/>
      <c r="AH58" s="1"/>
      <c r="AI58" s="5"/>
      <c r="AJ58" s="13"/>
    </row>
    <row r="59" spans="1:36" s="6" customFormat="1" x14ac:dyDescent="0.25">
      <c r="A59" s="1" t="s">
        <v>771</v>
      </c>
      <c r="B59" s="1" t="s">
        <v>772</v>
      </c>
      <c r="C59" s="4">
        <f>SUMIF('[2]15 16 Budget'!$B$5:$B$1194,'Per Item'!A59,'[2]15 16 Budget'!$G$5:$G$1194)</f>
        <v>-193350.74</v>
      </c>
      <c r="D59" s="1"/>
      <c r="E59" s="7">
        <f>SUMIF('[2]15 16 Budget'!$B$1:$B$1196,'Per Item'!A59,'[2]15 16 Budget'!$I$1:$I$1196)</f>
        <v>-200000</v>
      </c>
      <c r="F59" s="2"/>
      <c r="G59" s="2"/>
      <c r="H59" s="7">
        <v>-497039.95999999996</v>
      </c>
      <c r="I59" s="9">
        <v>-153037.81</v>
      </c>
      <c r="J59" s="10"/>
      <c r="K59" s="7">
        <v>-546068.51199999999</v>
      </c>
      <c r="L59" s="1"/>
      <c r="M59" s="11">
        <v>-571460.69780800003</v>
      </c>
      <c r="N59" s="4"/>
      <c r="O59" s="4">
        <v>-599462.27200059197</v>
      </c>
      <c r="P59" s="12"/>
      <c r="Q59" s="1"/>
      <c r="R59" s="1"/>
      <c r="S59" s="1"/>
      <c r="T59" s="1"/>
      <c r="U59" s="1"/>
      <c r="V59" s="4"/>
      <c r="W59" s="1"/>
      <c r="X59" s="4"/>
      <c r="Y59" s="1"/>
      <c r="Z59" s="4"/>
      <c r="AA59" s="1"/>
      <c r="AB59" s="1"/>
      <c r="AC59" s="1"/>
      <c r="AD59" s="1"/>
      <c r="AE59" s="1"/>
      <c r="AF59" s="1"/>
      <c r="AG59" s="1"/>
      <c r="AH59" s="1"/>
      <c r="AI59" s="5"/>
      <c r="AJ59" s="13"/>
    </row>
    <row r="60" spans="1:36" s="6" customFormat="1" x14ac:dyDescent="0.25">
      <c r="A60" s="1" t="s">
        <v>773</v>
      </c>
      <c r="B60" s="1" t="s">
        <v>774</v>
      </c>
      <c r="C60" s="4">
        <f>SUMIF('[2]15 16 Budget'!$B$5:$B$1194,'Per Item'!A60,'[2]15 16 Budget'!$G$5:$G$1194)</f>
        <v>-110</v>
      </c>
      <c r="D60" s="1"/>
      <c r="E60" s="7">
        <f>SUMIF('[2]15 16 Budget'!$B$1:$B$1196,'Per Item'!A60,'[2]15 16 Budget'!$I$1:$I$1196)</f>
        <v>0</v>
      </c>
      <c r="F60" s="2"/>
      <c r="G60" s="2"/>
      <c r="H60" s="7">
        <v>-110</v>
      </c>
      <c r="I60" s="9">
        <v>-51.75</v>
      </c>
      <c r="J60" s="10"/>
      <c r="K60" s="7">
        <v>0</v>
      </c>
      <c r="L60" s="1"/>
      <c r="M60" s="11">
        <v>0</v>
      </c>
      <c r="N60" s="4"/>
      <c r="O60" s="4">
        <v>0</v>
      </c>
      <c r="P60" s="12"/>
      <c r="Q60" s="1"/>
      <c r="R60" s="1"/>
      <c r="S60" s="1"/>
      <c r="T60" s="1"/>
      <c r="U60" s="1"/>
      <c r="V60" s="4"/>
      <c r="W60" s="1"/>
      <c r="X60" s="4"/>
      <c r="Y60" s="1"/>
      <c r="Z60" s="4"/>
      <c r="AA60" s="1"/>
      <c r="AB60" s="1"/>
      <c r="AC60" s="1"/>
      <c r="AD60" s="1"/>
      <c r="AE60" s="1"/>
      <c r="AF60" s="1"/>
      <c r="AG60" s="1"/>
      <c r="AH60" s="1"/>
      <c r="AI60" s="5"/>
      <c r="AJ60" s="13"/>
    </row>
    <row r="61" spans="1:36" s="6" customFormat="1" x14ac:dyDescent="0.25">
      <c r="A61" s="1" t="s">
        <v>775</v>
      </c>
      <c r="B61" s="1" t="s">
        <v>776</v>
      </c>
      <c r="C61" s="4">
        <f>SUMIF('[2]15 16 Budget'!$B$5:$B$1194,'Per Item'!A61,'[2]15 16 Budget'!$G$5:$G$1194)</f>
        <v>-5376.28</v>
      </c>
      <c r="D61" s="1"/>
      <c r="E61" s="7">
        <f>SUMIF('[2]15 16 Budget'!$B$1:$B$1196,'Per Item'!A61,'[2]15 16 Budget'!$I$1:$I$1196)</f>
        <v>-6000</v>
      </c>
      <c r="F61" s="2"/>
      <c r="G61" s="2"/>
      <c r="H61" s="7">
        <v>-6000</v>
      </c>
      <c r="I61" s="9">
        <v>-4063.28</v>
      </c>
      <c r="J61" s="10"/>
      <c r="K61" s="7">
        <v>-6600.0000000000009</v>
      </c>
      <c r="L61" s="1"/>
      <c r="M61" s="11">
        <v>-6906.9000000000005</v>
      </c>
      <c r="N61" s="4"/>
      <c r="O61" s="4">
        <v>-7245.3380999999999</v>
      </c>
      <c r="P61" s="12"/>
      <c r="Q61" s="1"/>
      <c r="R61" s="1"/>
      <c r="S61" s="1"/>
      <c r="T61" s="1"/>
      <c r="U61" s="1"/>
      <c r="V61" s="4"/>
      <c r="W61" s="1"/>
      <c r="X61" s="4"/>
      <c r="Y61" s="1"/>
      <c r="Z61" s="4"/>
      <c r="AA61" s="1"/>
      <c r="AB61" s="1"/>
      <c r="AC61" s="1"/>
      <c r="AD61" s="1"/>
      <c r="AE61" s="1"/>
      <c r="AF61" s="1"/>
      <c r="AG61" s="1"/>
      <c r="AH61" s="1"/>
      <c r="AI61" s="5"/>
      <c r="AJ61" s="13"/>
    </row>
    <row r="62" spans="1:36" s="6" customFormat="1" x14ac:dyDescent="0.25">
      <c r="A62" s="1" t="s">
        <v>777</v>
      </c>
      <c r="B62" s="1" t="s">
        <v>778</v>
      </c>
      <c r="C62" s="4">
        <f>SUMIF('[2]15 16 Budget'!$B$5:$B$1194,'Per Item'!A62,'[2]15 16 Budget'!$G$5:$G$1194)</f>
        <v>-210</v>
      </c>
      <c r="D62" s="1"/>
      <c r="E62" s="7">
        <f>SUMIF('[2]15 16 Budget'!$B$1:$B$1196,'Per Item'!A62,'[2]15 16 Budget'!$I$1:$I$1196)</f>
        <v>0</v>
      </c>
      <c r="F62" s="2"/>
      <c r="G62" s="2"/>
      <c r="H62" s="7">
        <v>0</v>
      </c>
      <c r="I62" s="9">
        <v>0</v>
      </c>
      <c r="J62" s="10"/>
      <c r="K62" s="7">
        <v>0</v>
      </c>
      <c r="L62" s="1"/>
      <c r="M62" s="11">
        <v>0</v>
      </c>
      <c r="N62" s="4"/>
      <c r="O62" s="4">
        <v>0</v>
      </c>
      <c r="P62" s="12"/>
      <c r="Q62" s="1"/>
      <c r="R62" s="1"/>
      <c r="S62" s="1"/>
      <c r="T62" s="1"/>
      <c r="U62" s="1"/>
      <c r="V62" s="4"/>
      <c r="W62" s="1"/>
      <c r="X62" s="4"/>
      <c r="Y62" s="1"/>
      <c r="Z62" s="4"/>
      <c r="AA62" s="1"/>
      <c r="AB62" s="1"/>
      <c r="AC62" s="1"/>
      <c r="AD62" s="1"/>
      <c r="AE62" s="1"/>
      <c r="AF62" s="1"/>
      <c r="AG62" s="1"/>
      <c r="AH62" s="1"/>
      <c r="AI62" s="5"/>
      <c r="AJ62" s="13"/>
    </row>
    <row r="63" spans="1:36" s="6" customFormat="1" x14ac:dyDescent="0.25">
      <c r="A63" s="1" t="s">
        <v>779</v>
      </c>
      <c r="B63" s="1" t="s">
        <v>780</v>
      </c>
      <c r="C63" s="4">
        <f>SUMIF('[2]15 16 Budget'!$B$5:$B$1194,'Per Item'!A63,'[2]15 16 Budget'!$G$5:$G$1194)</f>
        <v>0</v>
      </c>
      <c r="D63" s="1"/>
      <c r="E63" s="7">
        <f>SUMIF('[2]15 16 Budget'!$B$1:$B$1196,'Per Item'!A63,'[2]15 16 Budget'!$I$1:$I$1196)</f>
        <v>0</v>
      </c>
      <c r="F63" s="2"/>
      <c r="G63" s="2"/>
      <c r="H63" s="7">
        <v>0</v>
      </c>
      <c r="I63" s="9">
        <v>0</v>
      </c>
      <c r="J63" s="10"/>
      <c r="K63" s="7">
        <v>0</v>
      </c>
      <c r="L63" s="1"/>
      <c r="M63" s="11">
        <v>0</v>
      </c>
      <c r="N63" s="4"/>
      <c r="O63" s="4">
        <v>0</v>
      </c>
      <c r="P63" s="12"/>
      <c r="Q63" s="1"/>
      <c r="R63" s="1"/>
      <c r="S63" s="1"/>
      <c r="T63" s="1"/>
      <c r="U63" s="1"/>
      <c r="V63" s="4"/>
      <c r="W63" s="1"/>
      <c r="X63" s="4"/>
      <c r="Y63" s="1"/>
      <c r="Z63" s="4"/>
      <c r="AA63" s="1"/>
      <c r="AB63" s="1"/>
      <c r="AC63" s="1"/>
      <c r="AD63" s="1"/>
      <c r="AE63" s="1"/>
      <c r="AF63" s="1"/>
      <c r="AG63" s="1"/>
      <c r="AH63" s="1"/>
      <c r="AI63" s="5"/>
      <c r="AJ63" s="13"/>
    </row>
    <row r="64" spans="1:36" s="6" customFormat="1" x14ac:dyDescent="0.25">
      <c r="A64" s="1" t="s">
        <v>782</v>
      </c>
      <c r="B64" s="1" t="s">
        <v>783</v>
      </c>
      <c r="C64" s="4">
        <f>SUMIF('[2]15 16 Budget'!$B$5:$B$1194,'Per Item'!A64,'[2]15 16 Budget'!$G$5:$G$1194)</f>
        <v>0</v>
      </c>
      <c r="D64" s="1"/>
      <c r="E64" s="7">
        <f>SUMIF('[2]15 16 Budget'!$B$1:$B$1196,'Per Item'!A64,'[2]15 16 Budget'!$I$1:$I$1196)</f>
        <v>0</v>
      </c>
      <c r="F64" s="2"/>
      <c r="G64" s="2"/>
      <c r="H64" s="7">
        <v>0</v>
      </c>
      <c r="I64" s="9">
        <v>0</v>
      </c>
      <c r="J64" s="10"/>
      <c r="K64" s="7">
        <v>0</v>
      </c>
      <c r="L64" s="1"/>
      <c r="M64" s="11">
        <v>0</v>
      </c>
      <c r="N64" s="4"/>
      <c r="O64" s="4">
        <v>0</v>
      </c>
      <c r="P64" s="12"/>
      <c r="Q64" s="1"/>
      <c r="R64" s="1"/>
      <c r="S64" s="1"/>
      <c r="T64" s="1"/>
      <c r="U64" s="1"/>
      <c r="V64" s="4"/>
      <c r="W64" s="1"/>
      <c r="X64" s="4"/>
      <c r="Y64" s="1"/>
      <c r="Z64" s="4"/>
      <c r="AA64" s="1"/>
      <c r="AB64" s="1"/>
      <c r="AC64" s="1"/>
      <c r="AD64" s="1"/>
      <c r="AE64" s="1"/>
      <c r="AF64" s="1"/>
      <c r="AG64" s="1"/>
      <c r="AH64" s="1"/>
      <c r="AI64" s="5"/>
      <c r="AJ64" s="13"/>
    </row>
    <row r="65" spans="1:36" s="6" customFormat="1" x14ac:dyDescent="0.25">
      <c r="A65" s="1" t="s">
        <v>784</v>
      </c>
      <c r="B65" s="1" t="s">
        <v>785</v>
      </c>
      <c r="C65" s="4">
        <f>SUMIF('[2]15 16 Budget'!$B$5:$B$1194,'Per Item'!A65,'[2]15 16 Budget'!$G$5:$G$1194)</f>
        <v>-100000</v>
      </c>
      <c r="D65" s="1"/>
      <c r="E65" s="7">
        <f>SUMIF('[2]15 16 Budget'!$B$1:$B$1196,'Per Item'!A65,'[2]15 16 Budget'!$I$1:$I$1196)</f>
        <v>-50000</v>
      </c>
      <c r="F65" s="2"/>
      <c r="G65" s="2"/>
      <c r="H65" s="7">
        <v>-50000</v>
      </c>
      <c r="I65" s="9">
        <v>0</v>
      </c>
      <c r="J65" s="10"/>
      <c r="K65" s="7">
        <v>0</v>
      </c>
      <c r="L65" s="1"/>
      <c r="M65" s="11">
        <v>0</v>
      </c>
      <c r="N65" s="4"/>
      <c r="O65" s="4">
        <v>0</v>
      </c>
      <c r="P65" s="12"/>
      <c r="Q65" s="1"/>
      <c r="R65" s="1"/>
      <c r="S65" s="1"/>
      <c r="T65" s="1"/>
      <c r="U65" s="1"/>
      <c r="V65" s="4"/>
      <c r="W65" s="1"/>
      <c r="X65" s="4"/>
      <c r="Y65" s="1"/>
      <c r="Z65" s="4"/>
      <c r="AA65" s="1"/>
      <c r="AB65" s="1"/>
      <c r="AC65" s="1"/>
      <c r="AD65" s="1"/>
      <c r="AE65" s="1"/>
      <c r="AF65" s="1"/>
      <c r="AG65" s="1"/>
      <c r="AH65" s="1"/>
      <c r="AI65" s="5"/>
      <c r="AJ65" s="13"/>
    </row>
    <row r="66" spans="1:36" s="6" customFormat="1" x14ac:dyDescent="0.25">
      <c r="A66" s="1" t="s">
        <v>786</v>
      </c>
      <c r="B66" s="1" t="s">
        <v>787</v>
      </c>
      <c r="C66" s="4">
        <f>SUMIF('[2]15 16 Budget'!$B$5:$B$1194,'Per Item'!A66,'[2]15 16 Budget'!$G$5:$G$1194)</f>
        <v>0</v>
      </c>
      <c r="D66" s="1"/>
      <c r="E66" s="7">
        <f>SUMIF('[2]15 16 Budget'!$B$1:$B$1196,'Per Item'!A66,'[2]15 16 Budget'!$I$1:$I$1196)</f>
        <v>0</v>
      </c>
      <c r="F66" s="2"/>
      <c r="G66" s="2"/>
      <c r="H66" s="7">
        <v>0</v>
      </c>
      <c r="I66" s="9">
        <v>0</v>
      </c>
      <c r="J66" s="10"/>
      <c r="K66" s="7">
        <v>0</v>
      </c>
      <c r="L66" s="1"/>
      <c r="M66" s="11">
        <v>0</v>
      </c>
      <c r="N66" s="4"/>
      <c r="O66" s="4">
        <v>0</v>
      </c>
      <c r="P66" s="12"/>
      <c r="Q66" s="1"/>
      <c r="R66" s="1"/>
      <c r="S66" s="1"/>
      <c r="T66" s="1"/>
      <c r="U66" s="1"/>
      <c r="V66" s="4"/>
      <c r="W66" s="1"/>
      <c r="X66" s="4"/>
      <c r="Y66" s="1"/>
      <c r="Z66" s="4"/>
      <c r="AA66" s="1"/>
      <c r="AB66" s="1"/>
      <c r="AC66" s="1"/>
      <c r="AD66" s="1"/>
      <c r="AE66" s="1"/>
      <c r="AF66" s="1"/>
      <c r="AG66" s="1"/>
      <c r="AH66" s="1"/>
      <c r="AI66" s="5"/>
      <c r="AJ66" s="13"/>
    </row>
    <row r="67" spans="1:36" s="6" customFormat="1" x14ac:dyDescent="0.25">
      <c r="A67" s="1" t="s">
        <v>788</v>
      </c>
      <c r="B67" s="1" t="s">
        <v>789</v>
      </c>
      <c r="C67" s="4">
        <f>SUMIF('[2]15 16 Budget'!$B$5:$B$1194,'Per Item'!A67,'[2]15 16 Budget'!$G$5:$G$1194)</f>
        <v>0</v>
      </c>
      <c r="D67" s="1"/>
      <c r="E67" s="7">
        <f>SUMIF('[2]15 16 Budget'!$B$1:$B$1196,'Per Item'!A67,'[2]15 16 Budget'!$I$1:$I$1196)</f>
        <v>0</v>
      </c>
      <c r="F67" s="2"/>
      <c r="G67" s="2"/>
      <c r="H67" s="7">
        <v>0</v>
      </c>
      <c r="I67" s="9">
        <v>0</v>
      </c>
      <c r="J67" s="10"/>
      <c r="K67" s="7">
        <v>0</v>
      </c>
      <c r="L67" s="1"/>
      <c r="M67" s="11">
        <v>0</v>
      </c>
      <c r="N67" s="4"/>
      <c r="O67" s="4">
        <v>0</v>
      </c>
      <c r="P67" s="12"/>
      <c r="Q67" s="1"/>
      <c r="R67" s="1"/>
      <c r="S67" s="1"/>
      <c r="T67" s="1"/>
      <c r="U67" s="1"/>
      <c r="V67" s="4"/>
      <c r="W67" s="1"/>
      <c r="X67" s="4"/>
      <c r="Y67" s="1"/>
      <c r="Z67" s="4"/>
      <c r="AA67" s="1"/>
      <c r="AB67" s="1"/>
      <c r="AC67" s="1"/>
      <c r="AD67" s="1"/>
      <c r="AE67" s="1"/>
      <c r="AF67" s="1"/>
      <c r="AG67" s="1"/>
      <c r="AH67" s="1"/>
      <c r="AI67" s="5"/>
      <c r="AJ67" s="13"/>
    </row>
    <row r="68" spans="1:36" s="6" customFormat="1" x14ac:dyDescent="0.25">
      <c r="A68" s="1" t="s">
        <v>790</v>
      </c>
      <c r="B68" s="1" t="s">
        <v>791</v>
      </c>
      <c r="C68" s="4">
        <f>SUMIF('[2]15 16 Budget'!$B$5:$B$1194,'Per Item'!A68,'[2]15 16 Budget'!$G$5:$G$1194)</f>
        <v>0</v>
      </c>
      <c r="D68" s="1"/>
      <c r="E68" s="7">
        <f>SUMIF('[2]15 16 Budget'!$B$1:$B$1196,'Per Item'!A68,'[2]15 16 Budget'!$I$1:$I$1196)</f>
        <v>0</v>
      </c>
      <c r="F68" s="2"/>
      <c r="G68" s="2"/>
      <c r="H68" s="7">
        <v>0</v>
      </c>
      <c r="I68" s="9">
        <v>0</v>
      </c>
      <c r="J68" s="10"/>
      <c r="K68" s="7">
        <v>0</v>
      </c>
      <c r="L68" s="1"/>
      <c r="M68" s="11">
        <v>0</v>
      </c>
      <c r="N68" s="4"/>
      <c r="O68" s="4">
        <v>0</v>
      </c>
      <c r="P68" s="12"/>
      <c r="Q68" s="1"/>
      <c r="R68" s="1"/>
      <c r="S68" s="1"/>
      <c r="T68" s="1"/>
      <c r="U68" s="1"/>
      <c r="V68" s="4"/>
      <c r="W68" s="1"/>
      <c r="X68" s="4"/>
      <c r="Y68" s="1"/>
      <c r="Z68" s="4"/>
      <c r="AA68" s="1"/>
      <c r="AB68" s="1"/>
      <c r="AC68" s="1"/>
      <c r="AD68" s="1"/>
      <c r="AE68" s="1"/>
      <c r="AF68" s="1"/>
      <c r="AG68" s="1"/>
      <c r="AH68" s="1"/>
      <c r="AI68" s="5"/>
      <c r="AJ68" s="13"/>
    </row>
    <row r="69" spans="1:36" s="6" customFormat="1" x14ac:dyDescent="0.25">
      <c r="A69" s="1" t="s">
        <v>792</v>
      </c>
      <c r="B69" s="1" t="s">
        <v>793</v>
      </c>
      <c r="C69" s="4">
        <f>SUMIF('[2]15 16 Budget'!$B$5:$B$1194,'Per Item'!A69,'[2]15 16 Budget'!$G$5:$G$1194)</f>
        <v>0</v>
      </c>
      <c r="D69" s="1"/>
      <c r="E69" s="7">
        <f>SUMIF('[2]15 16 Budget'!$B$1:$B$1196,'Per Item'!A69,'[2]15 16 Budget'!$I$1:$I$1196)</f>
        <v>0</v>
      </c>
      <c r="F69" s="2"/>
      <c r="G69" s="2"/>
      <c r="H69" s="7">
        <v>0</v>
      </c>
      <c r="I69" s="9">
        <v>-81150.259999999995</v>
      </c>
      <c r="J69" s="10"/>
      <c r="K69" s="7">
        <v>0</v>
      </c>
      <c r="L69" s="1"/>
      <c r="M69" s="11">
        <v>0</v>
      </c>
      <c r="N69" s="4"/>
      <c r="O69" s="4">
        <v>0</v>
      </c>
      <c r="P69" s="12"/>
      <c r="Q69" s="1"/>
      <c r="R69" s="1"/>
      <c r="S69" s="1"/>
      <c r="T69" s="1"/>
      <c r="U69" s="1"/>
      <c r="V69" s="4"/>
      <c r="W69" s="1"/>
      <c r="X69" s="4"/>
      <c r="Y69" s="1"/>
      <c r="Z69" s="4"/>
      <c r="AA69" s="1"/>
      <c r="AB69" s="1"/>
      <c r="AC69" s="1"/>
      <c r="AD69" s="1"/>
      <c r="AE69" s="1"/>
      <c r="AF69" s="1"/>
      <c r="AG69" s="1"/>
      <c r="AH69" s="1"/>
      <c r="AI69" s="5"/>
      <c r="AJ69" s="13"/>
    </row>
    <row r="70" spans="1:36" s="6" customFormat="1" x14ac:dyDescent="0.25">
      <c r="A70" s="1" t="s">
        <v>794</v>
      </c>
      <c r="B70" s="1" t="s">
        <v>795</v>
      </c>
      <c r="C70" s="4">
        <f>SUMIF('[2]15 16 Budget'!$B$5:$B$1194,'Per Item'!A70,'[2]15 16 Budget'!$G$5:$G$1194)</f>
        <v>0</v>
      </c>
      <c r="D70" s="1"/>
      <c r="E70" s="7">
        <f>SUMIF('[2]15 16 Budget'!$B$1:$B$1196,'Per Item'!A70,'[2]15 16 Budget'!$I$1:$I$1196)</f>
        <v>0</v>
      </c>
      <c r="F70" s="2"/>
      <c r="G70" s="2"/>
      <c r="H70" s="7">
        <v>0</v>
      </c>
      <c r="I70" s="9">
        <v>0</v>
      </c>
      <c r="J70" s="10"/>
      <c r="K70" s="7">
        <v>0</v>
      </c>
      <c r="L70" s="1"/>
      <c r="M70" s="11">
        <v>0</v>
      </c>
      <c r="N70" s="4"/>
      <c r="O70" s="4">
        <v>0</v>
      </c>
      <c r="P70" s="12"/>
      <c r="Q70" s="1"/>
      <c r="R70" s="1"/>
      <c r="S70" s="1"/>
      <c r="T70" s="1"/>
      <c r="U70" s="1"/>
      <c r="V70" s="4"/>
      <c r="W70" s="1"/>
      <c r="X70" s="4"/>
      <c r="Y70" s="1"/>
      <c r="Z70" s="4"/>
      <c r="AA70" s="1"/>
      <c r="AB70" s="1"/>
      <c r="AC70" s="1"/>
      <c r="AD70" s="1"/>
      <c r="AE70" s="1"/>
      <c r="AF70" s="1"/>
      <c r="AG70" s="1"/>
      <c r="AH70" s="1"/>
      <c r="AI70" s="5"/>
      <c r="AJ70" s="13"/>
    </row>
    <row r="71" spans="1:36" s="6" customFormat="1" x14ac:dyDescent="0.25">
      <c r="A71" s="1" t="s">
        <v>797</v>
      </c>
      <c r="B71" s="1" t="s">
        <v>798</v>
      </c>
      <c r="C71" s="4">
        <f>SUMIF('[2]15 16 Budget'!$B$5:$B$1194,'Per Item'!A71,'[2]15 16 Budget'!$G$5:$G$1194)</f>
        <v>-4000000</v>
      </c>
      <c r="D71" s="1"/>
      <c r="E71" s="7">
        <f>SUMIF('[2]15 16 Budget'!$B$1:$B$1196,'Per Item'!A71,'[2]15 16 Budget'!$I$1:$I$1196)</f>
        <v>-6157710</v>
      </c>
      <c r="F71" s="2"/>
      <c r="G71" s="2"/>
      <c r="H71" s="7">
        <v>-6157710</v>
      </c>
      <c r="I71" s="9">
        <v>0</v>
      </c>
      <c r="J71" s="10"/>
      <c r="K71" s="7">
        <v>-6773481.0000000009</v>
      </c>
      <c r="L71" s="1"/>
      <c r="M71" s="11">
        <v>-7088447.8665000005</v>
      </c>
      <c r="N71" s="4"/>
      <c r="O71" s="4">
        <v>-7797292.6531500015</v>
      </c>
      <c r="P71" s="12"/>
      <c r="Q71" s="1"/>
      <c r="R71" s="1"/>
      <c r="S71" s="1"/>
      <c r="T71" s="1"/>
      <c r="U71" s="1"/>
      <c r="V71" s="4"/>
      <c r="W71" s="1"/>
      <c r="X71" s="4"/>
      <c r="Y71" s="1"/>
      <c r="Z71" s="4"/>
      <c r="AA71" s="1"/>
      <c r="AB71" s="1"/>
      <c r="AC71" s="1"/>
      <c r="AD71" s="1"/>
      <c r="AE71" s="1"/>
      <c r="AF71" s="1"/>
      <c r="AG71" s="1"/>
      <c r="AH71" s="1"/>
      <c r="AI71" s="5"/>
      <c r="AJ71" s="13"/>
    </row>
    <row r="72" spans="1:36" s="6" customFormat="1" x14ac:dyDescent="0.25">
      <c r="A72" s="1" t="s">
        <v>799</v>
      </c>
      <c r="B72" s="1" t="s">
        <v>800</v>
      </c>
      <c r="C72" s="4">
        <f>SUMIF('[2]15 16 Budget'!$B$5:$B$1194,'Per Item'!A72,'[2]15 16 Budget'!$G$5:$G$1194)</f>
        <v>0</v>
      </c>
      <c r="D72" s="1"/>
      <c r="E72" s="7">
        <f>SUMIF('[2]15 16 Budget'!$B$1:$B$1196,'Per Item'!A72,'[2]15 16 Budget'!$I$1:$I$1196)</f>
        <v>0</v>
      </c>
      <c r="F72" s="2"/>
      <c r="G72" s="2"/>
      <c r="H72" s="7">
        <v>0</v>
      </c>
      <c r="I72" s="9">
        <v>0</v>
      </c>
      <c r="J72" s="10"/>
      <c r="K72" s="7">
        <v>0</v>
      </c>
      <c r="L72" s="1"/>
      <c r="M72" s="11">
        <v>0</v>
      </c>
      <c r="N72" s="4"/>
      <c r="O72" s="4">
        <v>0</v>
      </c>
      <c r="P72" s="12"/>
      <c r="Q72" s="1"/>
      <c r="R72" s="1"/>
      <c r="S72" s="1"/>
      <c r="T72" s="1"/>
      <c r="U72" s="1"/>
      <c r="V72" s="4"/>
      <c r="W72" s="1"/>
      <c r="X72" s="4"/>
      <c r="Y72" s="1"/>
      <c r="Z72" s="4"/>
      <c r="AA72" s="1"/>
      <c r="AB72" s="1"/>
      <c r="AC72" s="1"/>
      <c r="AD72" s="1"/>
      <c r="AE72" s="1"/>
      <c r="AF72" s="1"/>
      <c r="AG72" s="1"/>
      <c r="AH72" s="1"/>
      <c r="AI72" s="5"/>
      <c r="AJ72" s="13"/>
    </row>
    <row r="73" spans="1:36" s="6" customFormat="1" x14ac:dyDescent="0.25">
      <c r="A73" s="1" t="s">
        <v>801</v>
      </c>
      <c r="B73" s="1" t="s">
        <v>561</v>
      </c>
      <c r="C73" s="4">
        <f>SUMIF('[2]15 16 Budget'!$B$5:$B$1194,'Per Item'!A73,'[2]15 16 Budget'!$G$5:$G$1194)</f>
        <v>-176000</v>
      </c>
      <c r="D73" s="1"/>
      <c r="E73" s="7">
        <f>SUMIF('[2]15 16 Budget'!$B$1:$B$1196,'Per Item'!A73,'[2]15 16 Budget'!$I$1:$I$1196)</f>
        <v>-150000</v>
      </c>
      <c r="F73" s="2"/>
      <c r="G73" s="2"/>
      <c r="H73" s="7">
        <v>-150000</v>
      </c>
      <c r="I73" s="9">
        <v>-13411.2</v>
      </c>
      <c r="J73" s="10"/>
      <c r="K73" s="7">
        <v>-157500</v>
      </c>
      <c r="L73" s="1"/>
      <c r="M73" s="11">
        <v>-164823.75</v>
      </c>
      <c r="N73" s="4"/>
      <c r="O73" s="4">
        <v>-172900.11374999999</v>
      </c>
      <c r="P73" s="12"/>
      <c r="Q73" s="1"/>
      <c r="R73" s="1"/>
      <c r="S73" s="1"/>
      <c r="T73" s="1"/>
      <c r="U73" s="1"/>
      <c r="V73" s="4"/>
      <c r="W73" s="1"/>
      <c r="X73" s="4"/>
      <c r="Y73" s="1"/>
      <c r="Z73" s="4"/>
      <c r="AA73" s="1"/>
      <c r="AB73" s="1"/>
      <c r="AC73" s="1"/>
      <c r="AD73" s="1"/>
      <c r="AE73" s="1"/>
      <c r="AF73" s="1"/>
      <c r="AG73" s="1"/>
      <c r="AH73" s="1"/>
      <c r="AI73" s="5"/>
      <c r="AJ73" s="13"/>
    </row>
    <row r="74" spans="1:36" s="6" customFormat="1" x14ac:dyDescent="0.25">
      <c r="A74" s="1"/>
      <c r="B74" s="1"/>
      <c r="C74" s="21">
        <f>SUM(C8:C73)</f>
        <v>-154943409.08000001</v>
      </c>
      <c r="D74" s="1"/>
      <c r="E74" s="22">
        <f>SUM(E8:E73)</f>
        <v>-197523988.58588666</v>
      </c>
      <c r="F74" s="2"/>
      <c r="G74" s="2"/>
      <c r="H74" s="22">
        <v>-192919617.50908667</v>
      </c>
      <c r="I74" s="21">
        <v>-72404102.289999992</v>
      </c>
      <c r="J74" s="10"/>
      <c r="K74" s="22">
        <v>-227557447.46949601</v>
      </c>
      <c r="L74" s="1"/>
      <c r="M74" s="21">
        <v>-184356523.55730715</v>
      </c>
      <c r="N74" s="11"/>
      <c r="O74" s="21">
        <v>-179703148.80392641</v>
      </c>
      <c r="P74" s="12"/>
      <c r="Q74" s="1"/>
      <c r="R74" s="1"/>
      <c r="S74" s="1"/>
      <c r="T74" s="1"/>
      <c r="U74" s="1"/>
      <c r="V74" s="4"/>
      <c r="W74" s="1"/>
      <c r="X74" s="4"/>
      <c r="Y74" s="1"/>
      <c r="Z74" s="4"/>
      <c r="AA74" s="1"/>
      <c r="AB74" s="1"/>
      <c r="AC74" s="1"/>
      <c r="AD74" s="1"/>
      <c r="AE74" s="1"/>
      <c r="AF74" s="1"/>
      <c r="AG74" s="1"/>
      <c r="AH74" s="1"/>
      <c r="AI74" s="5"/>
      <c r="AJ74" s="13"/>
    </row>
    <row r="75" spans="1:36" s="6" customFormat="1" x14ac:dyDescent="0.25">
      <c r="A75" s="1"/>
      <c r="B75" s="1"/>
      <c r="C75" s="4"/>
      <c r="D75" s="1"/>
      <c r="E75" s="7"/>
      <c r="F75" s="2"/>
      <c r="G75" s="8"/>
      <c r="H75" s="7"/>
      <c r="I75" s="9"/>
      <c r="J75" s="10"/>
      <c r="K75" s="7"/>
      <c r="L75" s="1"/>
      <c r="M75" s="11"/>
      <c r="N75" s="4"/>
      <c r="O75" s="4"/>
      <c r="P75" s="12"/>
      <c r="Q75" s="1"/>
      <c r="R75" s="1"/>
      <c r="S75" s="1"/>
      <c r="T75" s="1"/>
      <c r="U75" s="1"/>
      <c r="V75" s="4"/>
      <c r="W75" s="1"/>
      <c r="X75" s="4"/>
      <c r="Y75" s="1"/>
      <c r="Z75" s="4"/>
      <c r="AA75" s="1"/>
      <c r="AB75" s="1"/>
      <c r="AC75" s="1"/>
      <c r="AD75" s="1"/>
      <c r="AE75" s="1"/>
      <c r="AF75" s="1"/>
      <c r="AG75" s="1"/>
      <c r="AH75" s="1"/>
      <c r="AI75" s="5"/>
      <c r="AJ75" s="13"/>
    </row>
    <row r="76" spans="1:36" s="6" customFormat="1" x14ac:dyDescent="0.25">
      <c r="A76" s="1"/>
      <c r="B76" s="49" t="s">
        <v>2033</v>
      </c>
      <c r="C76" s="4"/>
      <c r="D76" s="1"/>
      <c r="E76" s="7"/>
      <c r="F76" s="2"/>
      <c r="G76" s="8"/>
      <c r="H76" s="7"/>
      <c r="I76" s="9"/>
      <c r="J76" s="10"/>
      <c r="K76" s="7"/>
      <c r="L76" s="1"/>
      <c r="M76" s="11"/>
      <c r="N76" s="4"/>
      <c r="O76" s="4"/>
      <c r="P76" s="12"/>
      <c r="Q76" s="1"/>
      <c r="R76" s="1"/>
      <c r="S76" s="1"/>
      <c r="T76" s="1"/>
      <c r="U76" s="1"/>
      <c r="V76" s="4"/>
      <c r="W76" s="1"/>
      <c r="X76" s="4"/>
      <c r="Y76" s="1"/>
      <c r="Z76" s="4"/>
      <c r="AA76" s="1"/>
      <c r="AB76" s="1"/>
      <c r="AC76" s="1"/>
      <c r="AD76" s="1"/>
      <c r="AE76" s="1"/>
      <c r="AF76" s="1"/>
      <c r="AG76" s="1"/>
      <c r="AH76" s="1"/>
      <c r="AI76" s="5"/>
      <c r="AJ76" s="13"/>
    </row>
    <row r="77" spans="1:36" s="6" customFormat="1" x14ac:dyDescent="0.25">
      <c r="A77" s="1" t="s">
        <v>4</v>
      </c>
      <c r="B77" s="1" t="s">
        <v>5</v>
      </c>
      <c r="C77" s="4">
        <f>SUMIF('[2]15 16 Budget'!$B$5:$B$1194,'Per Item'!A77,'[2]15 16 Budget'!$G$5:$G$1194)</f>
        <v>31486136.779999997</v>
      </c>
      <c r="D77" s="1"/>
      <c r="E77" s="7">
        <f>SUMIF('[2]15 16 Budget'!$B$1:$B$1196,'Per Item'!A77,'[2]15 16 Budget'!$I$1:$I$1196)</f>
        <v>33564221.80748</v>
      </c>
      <c r="F77" s="2"/>
      <c r="G77" s="8">
        <f>SUM(E77:E101,E104:E121,E167:E227,E228,E233:E258)</f>
        <v>123633642.91193999</v>
      </c>
      <c r="H77" s="7">
        <v>35433979.840000004</v>
      </c>
      <c r="I77" s="9">
        <v>17716989.920000002</v>
      </c>
      <c r="J77" s="10"/>
      <c r="K77" s="7">
        <v>36993074.952959999</v>
      </c>
      <c r="L77" s="1"/>
      <c r="M77" s="11">
        <v>38713252.93827264</v>
      </c>
      <c r="N77" s="4"/>
      <c r="O77" s="4">
        <v>40565202.332248002</v>
      </c>
      <c r="P77" s="12">
        <f t="shared" ref="P77:P82" si="0">+(H77-E77)/E77*100</f>
        <v>5.5706878689000803</v>
      </c>
      <c r="Q77" s="1" t="s">
        <v>6</v>
      </c>
      <c r="R77" s="1" t="s">
        <v>4</v>
      </c>
      <c r="S77" s="1" t="s">
        <v>7</v>
      </c>
      <c r="T77" s="1" t="s">
        <v>8</v>
      </c>
      <c r="U77" s="1" t="s">
        <v>9</v>
      </c>
      <c r="V77" s="4">
        <f>VLOOKUP(T77,'[2]15 16 Budget'!$D$4:$I$1196,4,FALSE)</f>
        <v>1553014.06</v>
      </c>
      <c r="W77" s="1"/>
      <c r="X77" s="4">
        <f>VLOOKUP(T77,'[2]15 16 Budget'!$D$4:$I$1196,6,FALSE)</f>
        <v>1655512.9879600001</v>
      </c>
      <c r="Y77" s="1"/>
      <c r="Z77" s="4"/>
      <c r="AA77" s="1"/>
      <c r="AB77" s="1"/>
      <c r="AC77" s="1"/>
      <c r="AD77" s="1"/>
      <c r="AE77" s="1"/>
      <c r="AF77" s="1"/>
      <c r="AG77" s="1"/>
      <c r="AH77" s="1"/>
      <c r="AI77" s="5"/>
      <c r="AJ77" s="13"/>
    </row>
    <row r="78" spans="1:36" s="6" customFormat="1" x14ac:dyDescent="0.25">
      <c r="A78" s="1" t="s">
        <v>10</v>
      </c>
      <c r="B78" s="1" t="s">
        <v>11</v>
      </c>
      <c r="C78" s="4">
        <f>SUMIF('[2]15 16 Budget'!$B$5:$B$1194,'Per Item'!A78,'[2]15 16 Budget'!$G$5:$G$1194)</f>
        <v>532560</v>
      </c>
      <c r="D78" s="1"/>
      <c r="E78" s="7">
        <f>SUMIF('[2]15 16 Budget'!$B$1:$B$1196,'Per Item'!A78,'[2]15 16 Budget'!$I$1:$I$1196)</f>
        <v>567708.96</v>
      </c>
      <c r="F78" s="2"/>
      <c r="G78" s="2"/>
      <c r="H78" s="7">
        <v>0</v>
      </c>
      <c r="I78" s="9">
        <v>0</v>
      </c>
      <c r="J78" s="10"/>
      <c r="K78" s="7">
        <v>592688.15424000006</v>
      </c>
      <c r="L78" s="1"/>
      <c r="M78" s="11">
        <v>620248.15341216</v>
      </c>
      <c r="N78" s="4"/>
      <c r="O78" s="4">
        <v>650640.31292935589</v>
      </c>
      <c r="P78" s="12">
        <f t="shared" si="0"/>
        <v>-100</v>
      </c>
      <c r="Q78" s="1" t="s">
        <v>12</v>
      </c>
      <c r="R78" s="1" t="s">
        <v>4</v>
      </c>
      <c r="S78" s="1" t="s">
        <v>7</v>
      </c>
      <c r="T78" s="1" t="s">
        <v>13</v>
      </c>
      <c r="U78" s="1" t="s">
        <v>9</v>
      </c>
      <c r="V78" s="4">
        <f>VLOOKUP(T78,'[2]15 16 Budget'!$D$4:$I$1196,4,FALSE)</f>
        <v>733663.52</v>
      </c>
      <c r="W78" s="1"/>
      <c r="X78" s="4">
        <f>VLOOKUP(T78,'[2]15 16 Budget'!$D$4:$I$1196,6,FALSE)</f>
        <v>782085.31232000003</v>
      </c>
      <c r="Y78" s="1"/>
      <c r="Z78" s="4"/>
      <c r="AA78" s="1"/>
      <c r="AB78" s="1"/>
      <c r="AC78" s="1"/>
      <c r="AD78" s="1"/>
      <c r="AE78" s="1"/>
      <c r="AF78" s="1"/>
      <c r="AG78" s="1"/>
      <c r="AH78" s="1"/>
      <c r="AI78" s="5"/>
      <c r="AJ78" s="13"/>
    </row>
    <row r="79" spans="1:36" s="6" customFormat="1" x14ac:dyDescent="0.25">
      <c r="A79" s="1" t="s">
        <v>14</v>
      </c>
      <c r="B79" s="1" t="s">
        <v>15</v>
      </c>
      <c r="C79" s="4">
        <f>SUMIF('[2]15 16 Budget'!$B$5:$B$1194,'Per Item'!A79,'[2]15 16 Budget'!$G$5:$G$1194)</f>
        <v>2160747.2399999998</v>
      </c>
      <c r="D79" s="1"/>
      <c r="E79" s="7">
        <f>SUMIF('[2]15 16 Budget'!$B$1:$B$1196,'Per Item'!A79,'[2]15 16 Budget'!$I$1:$I$1196)</f>
        <v>2303356.5578400004</v>
      </c>
      <c r="F79" s="2"/>
      <c r="G79" s="2"/>
      <c r="H79" s="7">
        <v>2338546.5692000003</v>
      </c>
      <c r="I79" s="9">
        <v>1292937.4100000004</v>
      </c>
      <c r="J79" s="10"/>
      <c r="K79" s="7">
        <v>2441442.6182448003</v>
      </c>
      <c r="L79" s="1"/>
      <c r="M79" s="11">
        <v>2554969.6999931834</v>
      </c>
      <c r="N79" s="4"/>
      <c r="O79" s="4">
        <v>2680163.2152928491</v>
      </c>
      <c r="P79" s="12">
        <f t="shared" si="0"/>
        <v>1.5277709063419922</v>
      </c>
      <c r="Q79" s="1" t="s">
        <v>16</v>
      </c>
      <c r="R79" s="1" t="s">
        <v>4</v>
      </c>
      <c r="S79" s="1" t="s">
        <v>17</v>
      </c>
      <c r="T79" s="1" t="s">
        <v>18</v>
      </c>
      <c r="U79" s="1" t="s">
        <v>19</v>
      </c>
      <c r="V79" s="4">
        <f>VLOOKUP(T79,'[2]15 16 Budget'!$D$4:$I$1196,4,FALSE)</f>
        <v>454161</v>
      </c>
      <c r="W79" s="1"/>
      <c r="X79" s="4">
        <f>VLOOKUP(T79,'[2]15 16 Budget'!$D$4:$I$1196,6,FALSE)</f>
        <v>484135.62600000005</v>
      </c>
      <c r="Y79" s="1"/>
      <c r="Z79" s="4"/>
      <c r="AA79" s="1"/>
      <c r="AB79" s="1"/>
      <c r="AC79" s="1"/>
      <c r="AD79" s="1"/>
      <c r="AE79" s="1"/>
      <c r="AF79" s="1"/>
      <c r="AG79" s="1"/>
      <c r="AH79" s="1"/>
      <c r="AI79" s="5"/>
      <c r="AJ79" s="13"/>
    </row>
    <row r="80" spans="1:36" s="6" customFormat="1" x14ac:dyDescent="0.25">
      <c r="A80" s="1" t="s">
        <v>20</v>
      </c>
      <c r="B80" s="1" t="s">
        <v>21</v>
      </c>
      <c r="C80" s="4">
        <f>SUMIF('[2]15 16 Budget'!$B$5:$B$1194,'Per Item'!A80,'[2]15 16 Budget'!$G$5:$G$1194)</f>
        <v>51017.120000000003</v>
      </c>
      <c r="D80" s="1"/>
      <c r="E80" s="7">
        <f>SUMIF('[2]15 16 Budget'!$B$1:$B$1196,'Per Item'!A80,'[2]15 16 Budget'!$I$1:$I$1196)</f>
        <v>54384.249920000002</v>
      </c>
      <c r="F80" s="2"/>
      <c r="G80" s="2"/>
      <c r="H80" s="7">
        <v>43300</v>
      </c>
      <c r="I80" s="9">
        <v>21650</v>
      </c>
      <c r="J80" s="10"/>
      <c r="K80" s="7">
        <v>45205.200000000004</v>
      </c>
      <c r="L80" s="1"/>
      <c r="M80" s="11">
        <v>47307.241800000003</v>
      </c>
      <c r="N80" s="4"/>
      <c r="O80" s="4">
        <v>49625.296648199997</v>
      </c>
      <c r="P80" s="12">
        <f t="shared" si="0"/>
        <v>-20.381360295131568</v>
      </c>
      <c r="Q80" s="1" t="s">
        <v>16</v>
      </c>
      <c r="R80" s="1" t="s">
        <v>4</v>
      </c>
      <c r="S80" s="1" t="s">
        <v>22</v>
      </c>
      <c r="T80" s="1" t="s">
        <v>23</v>
      </c>
      <c r="U80" s="1" t="s">
        <v>24</v>
      </c>
      <c r="V80" s="4">
        <f>VLOOKUP(T80,'[2]15 16 Budget'!$D$4:$I$1196,4,FALSE)</f>
        <v>3071376.57</v>
      </c>
      <c r="W80" s="1"/>
      <c r="X80" s="4">
        <f>VLOOKUP(T80,'[2]15 16 Budget'!$D$4:$I$1196,6,FALSE)</f>
        <v>3274087.42362</v>
      </c>
      <c r="Y80" s="1"/>
      <c r="Z80" s="4"/>
      <c r="AA80" s="1"/>
      <c r="AB80" s="1"/>
      <c r="AC80" s="1"/>
      <c r="AD80" s="1"/>
      <c r="AE80" s="1"/>
      <c r="AF80" s="1"/>
      <c r="AG80" s="1"/>
      <c r="AH80" s="1"/>
      <c r="AI80" s="5"/>
      <c r="AJ80" s="13"/>
    </row>
    <row r="81" spans="1:36" s="6" customFormat="1" x14ac:dyDescent="0.25">
      <c r="A81" s="1" t="s">
        <v>25</v>
      </c>
      <c r="B81" s="1" t="s">
        <v>26</v>
      </c>
      <c r="C81" s="4">
        <f>SUMIF('[2]15 16 Budget'!$B$5:$B$1194,'Per Item'!A81,'[2]15 16 Budget'!$G$5:$G$1194)</f>
        <v>347045.27</v>
      </c>
      <c r="D81" s="1"/>
      <c r="E81" s="7">
        <f>SUMIF('[2]15 16 Budget'!$B$1:$B$1196,'Per Item'!A81,'[2]15 16 Budget'!$I$1:$I$1196)</f>
        <v>369950.25782000006</v>
      </c>
      <c r="F81" s="2"/>
      <c r="G81" s="2"/>
      <c r="H81" s="7">
        <v>420281.00056000007</v>
      </c>
      <c r="I81" s="9">
        <v>221829.62</v>
      </c>
      <c r="J81" s="10"/>
      <c r="K81" s="7">
        <v>438773.36458464002</v>
      </c>
      <c r="L81" s="1"/>
      <c r="M81" s="11">
        <v>459176.32603782584</v>
      </c>
      <c r="N81" s="4"/>
      <c r="O81" s="4">
        <v>481675.96601367928</v>
      </c>
      <c r="P81" s="12">
        <f t="shared" si="0"/>
        <v>13.604732440675452</v>
      </c>
      <c r="Q81" s="1" t="s">
        <v>16</v>
      </c>
      <c r="R81" s="1" t="s">
        <v>4</v>
      </c>
      <c r="S81" s="1" t="s">
        <v>27</v>
      </c>
      <c r="T81" s="1" t="s">
        <v>28</v>
      </c>
      <c r="U81" s="1" t="s">
        <v>29</v>
      </c>
      <c r="V81" s="4" t="str">
        <f>VLOOKUP(T81,'[2]15 16 Budget'!$D$4:$I$1196,4,FALSE)</f>
        <v xml:space="preserve">                         -  </v>
      </c>
      <c r="W81" s="1"/>
      <c r="X81" s="4">
        <f>VLOOKUP(T81,'[2]15 16 Budget'!$D$4:$I$1196,6,FALSE)</f>
        <v>0</v>
      </c>
      <c r="Y81" s="1"/>
      <c r="Z81" s="4"/>
      <c r="AA81" s="1"/>
      <c r="AB81" s="1"/>
      <c r="AC81" s="1"/>
      <c r="AD81" s="1"/>
      <c r="AE81" s="1"/>
      <c r="AF81" s="1"/>
      <c r="AG81" s="1"/>
      <c r="AH81" s="1"/>
      <c r="AI81" s="5"/>
      <c r="AJ81" s="13"/>
    </row>
    <row r="82" spans="1:36" s="6" customFormat="1" x14ac:dyDescent="0.25">
      <c r="A82" s="1" t="s">
        <v>30</v>
      </c>
      <c r="B82" s="1" t="s">
        <v>31</v>
      </c>
      <c r="C82" s="4">
        <f>SUMIF('[2]15 16 Budget'!$B$5:$B$1194,'Per Item'!A82,'[2]15 16 Budget'!$G$5:$G$1194)</f>
        <v>67708.39999999998</v>
      </c>
      <c r="D82" s="1"/>
      <c r="E82" s="7">
        <f>SUMIF('[2]15 16 Budget'!$B$1:$B$1196,'Per Item'!A82,'[2]15 16 Budget'!$I$1:$I$1196)</f>
        <v>72177.154399999999</v>
      </c>
      <c r="F82" s="2"/>
      <c r="G82" s="2"/>
      <c r="H82" s="7">
        <v>35494.379999999997</v>
      </c>
      <c r="I82" s="9">
        <v>17747.189999999999</v>
      </c>
      <c r="J82" s="10"/>
      <c r="K82" s="7">
        <v>37056.132720000001</v>
      </c>
      <c r="L82" s="1"/>
      <c r="M82" s="11">
        <v>38779.242891480004</v>
      </c>
      <c r="N82" s="4"/>
      <c r="O82" s="4">
        <v>40679.425793162518</v>
      </c>
      <c r="P82" s="12">
        <f t="shared" si="0"/>
        <v>-50.823248304729503</v>
      </c>
      <c r="Q82" s="1" t="s">
        <v>32</v>
      </c>
      <c r="R82" s="1" t="s">
        <v>4</v>
      </c>
      <c r="S82" s="1" t="s">
        <v>7</v>
      </c>
      <c r="T82" s="1" t="s">
        <v>33</v>
      </c>
      <c r="U82" s="1" t="s">
        <v>9</v>
      </c>
      <c r="V82" s="4">
        <f>VLOOKUP(T82,'[2]15 16 Budget'!$D$4:$I$1196,4,FALSE)</f>
        <v>1058570.98</v>
      </c>
      <c r="W82" s="1"/>
      <c r="X82" s="4">
        <f>VLOOKUP(T82,'[2]15 16 Budget'!$D$4:$I$1196,6,FALSE)</f>
        <v>1128436.6646799999</v>
      </c>
      <c r="Y82" s="1"/>
      <c r="Z82" s="4"/>
      <c r="AA82" s="1"/>
      <c r="AB82" s="1"/>
      <c r="AC82" s="1"/>
      <c r="AD82" s="1"/>
      <c r="AE82" s="1"/>
      <c r="AF82" s="1"/>
      <c r="AG82" s="1"/>
      <c r="AH82" s="1"/>
      <c r="AI82" s="5"/>
      <c r="AJ82" s="13"/>
    </row>
    <row r="83" spans="1:36" s="6" customFormat="1" x14ac:dyDescent="0.25">
      <c r="A83" s="1" t="s">
        <v>34</v>
      </c>
      <c r="B83" s="1" t="s">
        <v>35</v>
      </c>
      <c r="C83" s="4">
        <f>SUMIF('[2]15 16 Budget'!$B$5:$B$1194,'Per Item'!A83,'[2]15 16 Budget'!$G$5:$G$1194)</f>
        <v>1803029.2300000002</v>
      </c>
      <c r="D83" s="1"/>
      <c r="E83" s="7">
        <f>SUMIF('[2]15 16 Budget'!$B$1:$B$1196,'Per Item'!A83,'[2]15 16 Budget'!$I$1:$I$1196)</f>
        <v>2366327.7332400004</v>
      </c>
      <c r="F83" s="2"/>
      <c r="G83" s="2"/>
      <c r="H83" s="7">
        <v>2758935.7847600002</v>
      </c>
      <c r="I83" s="9">
        <v>1602079.28</v>
      </c>
      <c r="J83" s="10"/>
      <c r="K83" s="7">
        <v>2872262.4932894404</v>
      </c>
      <c r="L83" s="1"/>
      <c r="M83" s="11">
        <v>3005822.6992273997</v>
      </c>
      <c r="N83" s="4"/>
      <c r="O83" s="4">
        <v>3108108.0114895413</v>
      </c>
      <c r="P83" s="12">
        <f>+(H83-E83)/E83*100</f>
        <v>16.591448682488149</v>
      </c>
      <c r="Q83" s="1" t="s">
        <v>36</v>
      </c>
      <c r="R83" s="1" t="s">
        <v>4</v>
      </c>
      <c r="S83" s="1" t="s">
        <v>7</v>
      </c>
      <c r="T83" s="1" t="s">
        <v>37</v>
      </c>
      <c r="U83" s="1" t="s">
        <v>9</v>
      </c>
      <c r="V83" s="4">
        <f>VLOOKUP(T83,'[2]15 16 Budget'!$D$4:$I$1196,4,FALSE)</f>
        <v>230569.51</v>
      </c>
      <c r="W83" s="1"/>
      <c r="X83" s="4">
        <f>VLOOKUP(T83,'[2]15 16 Budget'!$D$4:$I$1196,6,FALSE)</f>
        <v>245787.09766000003</v>
      </c>
      <c r="Y83" s="1"/>
      <c r="Z83" s="4"/>
      <c r="AA83" s="1"/>
      <c r="AB83" s="1"/>
      <c r="AC83" s="1"/>
      <c r="AD83" s="1"/>
      <c r="AE83" s="1"/>
      <c r="AF83" s="1"/>
      <c r="AG83" s="1"/>
      <c r="AH83" s="1"/>
      <c r="AI83" s="5"/>
      <c r="AJ83" s="13"/>
    </row>
    <row r="84" spans="1:36" s="6" customFormat="1" x14ac:dyDescent="0.25">
      <c r="A84" s="1" t="s">
        <v>38</v>
      </c>
      <c r="B84" s="1" t="s">
        <v>39</v>
      </c>
      <c r="C84" s="4">
        <f>SUMIF('[2]15 16 Budget'!$B$5:$B$1194,'Per Item'!A84,'[2]15 16 Budget'!$G$5:$G$1194)</f>
        <v>94744.62999999999</v>
      </c>
      <c r="D84" s="1"/>
      <c r="E84" s="7">
        <f>SUMIF('[2]15 16 Budget'!$B$1:$B$1196,'Per Item'!A84,'[2]15 16 Budget'!$I$1:$I$1196)</f>
        <v>100997.77558</v>
      </c>
      <c r="F84" s="2"/>
      <c r="G84" s="2"/>
      <c r="H84" s="7">
        <v>101246.88558</v>
      </c>
      <c r="I84" s="9">
        <v>46447.16</v>
      </c>
      <c r="J84" s="10"/>
      <c r="K84" s="7">
        <v>105701.74854552001</v>
      </c>
      <c r="L84" s="1"/>
      <c r="M84" s="11">
        <v>110616.8798528867</v>
      </c>
      <c r="N84" s="4"/>
      <c r="O84" s="4">
        <v>116037.10696567815</v>
      </c>
      <c r="P84" s="12">
        <f t="shared" ref="P84:P102" si="1">+(H84-E84)/E84*100</f>
        <v>0.2466489965441678</v>
      </c>
      <c r="Q84" s="1" t="s">
        <v>40</v>
      </c>
      <c r="R84" s="1" t="s">
        <v>4</v>
      </c>
      <c r="S84" s="1" t="s">
        <v>41</v>
      </c>
      <c r="T84" s="1" t="s">
        <v>42</v>
      </c>
      <c r="U84" s="1" t="s">
        <v>43</v>
      </c>
      <c r="V84" s="4" t="str">
        <f>VLOOKUP(T84,'[2]15 16 Budget'!$D$4:$I$1196,4,FALSE)</f>
        <v xml:space="preserve">                         -  </v>
      </c>
      <c r="W84" s="1"/>
      <c r="X84" s="4">
        <f>VLOOKUP(T84,'[2]15 16 Budget'!$D$4:$I$1196,6,FALSE)</f>
        <v>0</v>
      </c>
      <c r="Y84" s="1"/>
      <c r="Z84" s="4"/>
      <c r="AA84" s="1"/>
      <c r="AB84" s="1"/>
      <c r="AC84" s="1"/>
      <c r="AD84" s="1"/>
      <c r="AE84" s="1"/>
      <c r="AF84" s="1"/>
      <c r="AG84" s="1"/>
      <c r="AH84" s="1"/>
      <c r="AI84" s="5"/>
      <c r="AJ84" s="13"/>
    </row>
    <row r="85" spans="1:36" s="6" customFormat="1" x14ac:dyDescent="0.25">
      <c r="A85" s="1" t="s">
        <v>44</v>
      </c>
      <c r="B85" s="1" t="s">
        <v>45</v>
      </c>
      <c r="C85" s="4">
        <f>SUMIF('[2]15 16 Budget'!$B$5:$B$1194,'Per Item'!A85,'[2]15 16 Budget'!$G$5:$G$1194)</f>
        <v>234092.55</v>
      </c>
      <c r="D85" s="1"/>
      <c r="E85" s="7">
        <f>SUMIF('[2]15 16 Budget'!$B$1:$B$1196,'Per Item'!A85,'[2]15 16 Budget'!$I$1:$I$1196)</f>
        <v>249542.65830000001</v>
      </c>
      <c r="F85" s="2"/>
      <c r="G85" s="2"/>
      <c r="H85" s="7">
        <v>249542.65830000001</v>
      </c>
      <c r="I85" s="9">
        <v>0</v>
      </c>
      <c r="J85" s="10"/>
      <c r="K85" s="7">
        <v>260522.53526520004</v>
      </c>
      <c r="L85" s="1"/>
      <c r="M85" s="11">
        <v>272636.83315503184</v>
      </c>
      <c r="N85" s="4"/>
      <c r="O85" s="4">
        <v>285996.03797962837</v>
      </c>
      <c r="P85" s="12">
        <f t="shared" si="1"/>
        <v>0</v>
      </c>
      <c r="Q85" s="1" t="s">
        <v>46</v>
      </c>
      <c r="R85" s="1" t="s">
        <v>4</v>
      </c>
      <c r="S85" s="1" t="s">
        <v>47</v>
      </c>
      <c r="T85" s="1" t="s">
        <v>48</v>
      </c>
      <c r="U85" s="1" t="s">
        <v>49</v>
      </c>
      <c r="V85" s="4">
        <f>VLOOKUP(T85,'[2]15 16 Budget'!$D$4:$I$1196,4,FALSE)</f>
        <v>433328.99</v>
      </c>
      <c r="W85" s="1"/>
      <c r="X85" s="4">
        <f>VLOOKUP(T85,'[2]15 16 Budget'!$D$4:$I$1196,6,FALSE)</f>
        <v>461928.70334000001</v>
      </c>
      <c r="Y85" s="1"/>
      <c r="Z85" s="4"/>
      <c r="AA85" s="1"/>
      <c r="AB85" s="1"/>
      <c r="AC85" s="1"/>
      <c r="AD85" s="1"/>
      <c r="AE85" s="1"/>
      <c r="AF85" s="1"/>
      <c r="AG85" s="1"/>
      <c r="AH85" s="1"/>
      <c r="AI85" s="5"/>
      <c r="AJ85" s="13"/>
    </row>
    <row r="86" spans="1:36" s="6" customFormat="1" x14ac:dyDescent="0.25">
      <c r="A86" s="1" t="s">
        <v>50</v>
      </c>
      <c r="B86" s="1" t="s">
        <v>51</v>
      </c>
      <c r="C86" s="4">
        <f>SUMIF('[2]15 16 Budget'!$B$5:$B$1194,'Per Item'!A86,'[2]15 16 Budget'!$G$5:$G$1194)</f>
        <v>1712313.6</v>
      </c>
      <c r="D86" s="1"/>
      <c r="E86" s="7">
        <f>SUMIF('[2]15 16 Budget'!$B$1:$B$1196,'Per Item'!A86,'[2]15 16 Budget'!$I$1:$I$1196)</f>
        <v>1825326.2976000002</v>
      </c>
      <c r="F86" s="2"/>
      <c r="G86" s="2"/>
      <c r="H86" s="7">
        <v>2060864</v>
      </c>
      <c r="I86" s="9">
        <v>1030432</v>
      </c>
      <c r="J86" s="10"/>
      <c r="K86" s="7">
        <v>2151542.0159999998</v>
      </c>
      <c r="L86" s="1"/>
      <c r="M86" s="11">
        <v>2251588.7197439997</v>
      </c>
      <c r="N86" s="4"/>
      <c r="O86" s="4">
        <v>2361916.567011456</v>
      </c>
      <c r="P86" s="12">
        <f t="shared" si="1"/>
        <v>12.903868349987214</v>
      </c>
      <c r="Q86" s="1" t="s">
        <v>46</v>
      </c>
      <c r="R86" s="1" t="s">
        <v>4</v>
      </c>
      <c r="S86" s="1" t="s">
        <v>52</v>
      </c>
      <c r="T86" s="1" t="s">
        <v>53</v>
      </c>
      <c r="U86" s="1" t="s">
        <v>54</v>
      </c>
      <c r="V86" s="4">
        <f>VLOOKUP(T86,'[2]15 16 Budget'!$D$4:$I$1196,4,FALSE)</f>
        <v>1046252.01</v>
      </c>
      <c r="W86" s="1"/>
      <c r="X86" s="4">
        <f>VLOOKUP(T86,'[2]15 16 Budget'!$D$4:$I$1196,6,FALSE)</f>
        <v>1115304.6426600001</v>
      </c>
      <c r="Y86" s="1"/>
      <c r="Z86" s="4"/>
      <c r="AA86" s="1"/>
      <c r="AB86" s="1"/>
      <c r="AC86" s="1"/>
      <c r="AD86" s="1"/>
      <c r="AE86" s="1"/>
      <c r="AF86" s="1"/>
      <c r="AG86" s="1"/>
      <c r="AH86" s="1"/>
      <c r="AI86" s="5"/>
      <c r="AJ86" s="13"/>
    </row>
    <row r="87" spans="1:36" s="6" customFormat="1" x14ac:dyDescent="0.25">
      <c r="A87" s="1" t="s">
        <v>55</v>
      </c>
      <c r="B87" s="48" t="s">
        <v>2031</v>
      </c>
      <c r="C87" s="4">
        <f>SUMIF('[2]15 16 Budget'!$B$5:$B$1194,'Per Item'!A87,'[2]15 16 Budget'!$G$5:$G$1194)</f>
        <v>23050.120000000003</v>
      </c>
      <c r="D87" s="1"/>
      <c r="E87" s="7">
        <f>SUMIF('[2]15 16 Budget'!$B$1:$B$1196,'Per Item'!A87,'[2]15 16 Budget'!$I$1:$I$1196)</f>
        <v>24571.427919999995</v>
      </c>
      <c r="F87" s="2"/>
      <c r="G87" s="2"/>
      <c r="H87" s="7">
        <v>23129.46</v>
      </c>
      <c r="I87" s="9">
        <v>11564.73</v>
      </c>
      <c r="J87" s="10"/>
      <c r="K87" s="7">
        <v>24147.156239999997</v>
      </c>
      <c r="L87" s="1"/>
      <c r="M87" s="11">
        <v>25269.99900516</v>
      </c>
      <c r="N87" s="4"/>
      <c r="O87" s="4">
        <v>26508.228956412837</v>
      </c>
      <c r="P87" s="12">
        <f t="shared" si="1"/>
        <v>-5.8684742486060451</v>
      </c>
      <c r="Q87" s="1" t="s">
        <v>46</v>
      </c>
      <c r="R87" s="1" t="s">
        <v>4</v>
      </c>
      <c r="S87" s="1" t="s">
        <v>56</v>
      </c>
      <c r="T87" s="1" t="s">
        <v>57</v>
      </c>
      <c r="U87" s="1" t="s">
        <v>58</v>
      </c>
      <c r="V87" s="4">
        <f>VLOOKUP(T87,'[2]15 16 Budget'!$D$4:$I$1196,4,FALSE)</f>
        <v>124255.37</v>
      </c>
      <c r="W87" s="1"/>
      <c r="X87" s="4">
        <f>VLOOKUP(T87,'[2]15 16 Budget'!$D$4:$I$1196,6,FALSE)</f>
        <v>132456.22442000001</v>
      </c>
      <c r="Y87" s="1"/>
      <c r="Z87" s="4"/>
      <c r="AA87" s="1"/>
      <c r="AB87" s="1"/>
      <c r="AC87" s="1"/>
      <c r="AD87" s="1"/>
      <c r="AE87" s="1"/>
      <c r="AF87" s="1"/>
      <c r="AG87" s="1"/>
      <c r="AH87" s="1"/>
      <c r="AI87" s="5"/>
      <c r="AJ87" s="13"/>
    </row>
    <row r="88" spans="1:36" s="6" customFormat="1" x14ac:dyDescent="0.25">
      <c r="A88" s="1" t="s">
        <v>59</v>
      </c>
      <c r="B88" s="1" t="s">
        <v>60</v>
      </c>
      <c r="C88" s="4">
        <f>SUMIF('[2]15 16 Budget'!$B$5:$B$1194,'Per Item'!A88,'[2]15 16 Budget'!$G$5:$G$1194)</f>
        <v>383839.66999999993</v>
      </c>
      <c r="D88" s="1"/>
      <c r="E88" s="7">
        <f>SUMIF('[2]15 16 Budget'!$B$1:$B$1196,'Per Item'!A88,'[2]15 16 Budget'!$I$1:$I$1196)</f>
        <v>409173.08822000003</v>
      </c>
      <c r="F88" s="2"/>
      <c r="G88" s="2"/>
      <c r="H88" s="7">
        <v>450495.74</v>
      </c>
      <c r="I88" s="9">
        <v>225247.87</v>
      </c>
      <c r="J88" s="10"/>
      <c r="K88" s="7">
        <v>470317.55255999992</v>
      </c>
      <c r="L88" s="1"/>
      <c r="M88" s="11">
        <v>492187.31875404</v>
      </c>
      <c r="N88" s="4"/>
      <c r="O88" s="4">
        <v>516304.49737298791</v>
      </c>
      <c r="P88" s="12">
        <f t="shared" si="1"/>
        <v>10.09906393398532</v>
      </c>
      <c r="Q88" s="1" t="s">
        <v>46</v>
      </c>
      <c r="R88" s="1" t="s">
        <v>4</v>
      </c>
      <c r="S88" s="1" t="s">
        <v>61</v>
      </c>
      <c r="T88" s="1" t="s">
        <v>62</v>
      </c>
      <c r="U88" s="1" t="s">
        <v>63</v>
      </c>
      <c r="V88" s="4">
        <f>VLOOKUP(T88,'[2]15 16 Budget'!$D$4:$I$1196,4,FALSE)</f>
        <v>1479200.13</v>
      </c>
      <c r="W88" s="1"/>
      <c r="X88" s="4">
        <f>VLOOKUP(T88,'[2]15 16 Budget'!$D$4:$I$1196,6,FALSE)</f>
        <v>1576827.33858</v>
      </c>
      <c r="Y88" s="1"/>
      <c r="Z88" s="4"/>
      <c r="AA88" s="1"/>
      <c r="AB88" s="1"/>
      <c r="AC88" s="1"/>
      <c r="AD88" s="1"/>
      <c r="AE88" s="1"/>
      <c r="AF88" s="1"/>
      <c r="AG88" s="1"/>
      <c r="AH88" s="1"/>
      <c r="AI88" s="5"/>
      <c r="AJ88" s="13"/>
    </row>
    <row r="89" spans="1:36" s="6" customFormat="1" x14ac:dyDescent="0.25">
      <c r="A89" s="1" t="s">
        <v>64</v>
      </c>
      <c r="B89" s="1" t="s">
        <v>65</v>
      </c>
      <c r="C89" s="4">
        <f>SUMIF('[2]15 16 Budget'!$B$5:$B$1194,'Per Item'!A89,'[2]15 16 Budget'!$G$5:$G$1194)</f>
        <v>0</v>
      </c>
      <c r="D89" s="1"/>
      <c r="E89" s="7">
        <f>SUMIF('[2]15 16 Budget'!$B$1:$B$1196,'Per Item'!A89,'[2]15 16 Budget'!$I$1:$I$1196)</f>
        <v>0</v>
      </c>
      <c r="F89" s="2"/>
      <c r="G89" s="2"/>
      <c r="H89" s="7">
        <v>0</v>
      </c>
      <c r="I89" s="9">
        <v>0</v>
      </c>
      <c r="J89" s="10"/>
      <c r="K89" s="7">
        <v>0</v>
      </c>
      <c r="L89" s="1"/>
      <c r="M89" s="11">
        <v>0</v>
      </c>
      <c r="N89" s="4"/>
      <c r="O89" s="4">
        <v>0</v>
      </c>
      <c r="P89" s="12"/>
      <c r="Q89" s="1" t="s">
        <v>66</v>
      </c>
      <c r="R89" s="1" t="s">
        <v>4</v>
      </c>
      <c r="S89" s="1" t="s">
        <v>7</v>
      </c>
      <c r="T89" s="1" t="s">
        <v>67</v>
      </c>
      <c r="U89" s="1" t="s">
        <v>9</v>
      </c>
      <c r="V89" s="4">
        <f>VLOOKUP(T89,'[2]15 16 Budget'!$D$4:$I$1196,4,FALSE)</f>
        <v>1147404.6000000001</v>
      </c>
      <c r="W89" s="1"/>
      <c r="X89" s="4">
        <f>VLOOKUP(T89,'[2]15 16 Budget'!$D$4:$I$1196,6,FALSE)</f>
        <v>1223133.3036000002</v>
      </c>
      <c r="Y89" s="1"/>
      <c r="Z89" s="4"/>
      <c r="AA89" s="1"/>
      <c r="AB89" s="1"/>
      <c r="AC89" s="1"/>
      <c r="AD89" s="1"/>
      <c r="AE89" s="1"/>
      <c r="AF89" s="1"/>
      <c r="AG89" s="1"/>
      <c r="AH89" s="1"/>
      <c r="AI89" s="5"/>
      <c r="AJ89" s="13"/>
    </row>
    <row r="90" spans="1:36" s="6" customFormat="1" x14ac:dyDescent="0.25">
      <c r="A90" s="1" t="s">
        <v>68</v>
      </c>
      <c r="B90" s="1" t="s">
        <v>69</v>
      </c>
      <c r="C90" s="4">
        <f>SUMIF('[2]15 16 Budget'!$B$5:$B$1194,'Per Item'!A90,'[2]15 16 Budget'!$G$5:$G$1194)</f>
        <v>331280</v>
      </c>
      <c r="D90" s="1"/>
      <c r="E90" s="7">
        <f>SUMIF('[2]15 16 Budget'!$B$1:$B$1196,'Per Item'!A90,'[2]15 16 Budget'!$I$1:$I$1196)</f>
        <v>353144.48000000004</v>
      </c>
      <c r="F90" s="2"/>
      <c r="G90" s="2"/>
      <c r="H90" s="7">
        <v>330000</v>
      </c>
      <c r="I90" s="9">
        <v>165000</v>
      </c>
      <c r="J90" s="10"/>
      <c r="K90" s="7">
        <v>344520</v>
      </c>
      <c r="L90" s="1"/>
      <c r="M90" s="11">
        <v>360540.18</v>
      </c>
      <c r="N90" s="4"/>
      <c r="O90" s="4">
        <v>378206.64881999994</v>
      </c>
      <c r="P90" s="12">
        <f t="shared" si="1"/>
        <v>-6.5538274872652789</v>
      </c>
      <c r="Q90" s="1" t="s">
        <v>70</v>
      </c>
      <c r="R90" s="1" t="s">
        <v>4</v>
      </c>
      <c r="S90" s="1" t="s">
        <v>7</v>
      </c>
      <c r="T90" s="1" t="s">
        <v>71</v>
      </c>
      <c r="U90" s="1" t="s">
        <v>9</v>
      </c>
      <c r="V90" s="4">
        <f>VLOOKUP(T90,'[2]15 16 Budget'!$D$4:$I$1196,4,FALSE)</f>
        <v>685914.59</v>
      </c>
      <c r="W90" s="1"/>
      <c r="X90" s="4">
        <f>VLOOKUP(T90,'[2]15 16 Budget'!$D$4:$I$1196,6,FALSE)</f>
        <v>731184.95293999999</v>
      </c>
      <c r="Y90" s="1"/>
      <c r="Z90" s="4"/>
      <c r="AA90" s="1"/>
      <c r="AB90" s="1"/>
      <c r="AC90" s="1"/>
      <c r="AD90" s="1"/>
      <c r="AE90" s="1"/>
      <c r="AF90" s="1"/>
      <c r="AG90" s="1"/>
      <c r="AH90" s="1"/>
      <c r="AI90" s="5"/>
      <c r="AJ90" s="13"/>
    </row>
    <row r="91" spans="1:36" s="6" customFormat="1" x14ac:dyDescent="0.25">
      <c r="A91" s="1" t="s">
        <v>72</v>
      </c>
      <c r="B91" s="1" t="s">
        <v>73</v>
      </c>
      <c r="C91" s="4">
        <f>SUMIF('[2]15 16 Budget'!$B$5:$B$1194,'Per Item'!A91,'[2]15 16 Budget'!$G$5:$G$1194)</f>
        <v>1986060.2600000002</v>
      </c>
      <c r="D91" s="1"/>
      <c r="E91" s="7">
        <f>SUMIF('[2]15 16 Budget'!$B$1:$B$1196,'Per Item'!A91,'[2]15 16 Budget'!$I$1:$I$1196)</f>
        <v>2117140.23716</v>
      </c>
      <c r="F91" s="2"/>
      <c r="G91" s="2"/>
      <c r="H91" s="7">
        <v>2491994.46</v>
      </c>
      <c r="I91" s="9">
        <v>1245997.23</v>
      </c>
      <c r="J91" s="10"/>
      <c r="K91" s="7">
        <v>2601642.2162399995</v>
      </c>
      <c r="L91" s="1"/>
      <c r="M91" s="11">
        <v>2722618.5792951602</v>
      </c>
      <c r="N91" s="4"/>
      <c r="O91" s="4">
        <v>2856026.8896806221</v>
      </c>
      <c r="P91" s="12">
        <f t="shared" si="1"/>
        <v>17.70568695736667</v>
      </c>
      <c r="Q91" s="1" t="s">
        <v>74</v>
      </c>
      <c r="R91" s="1" t="s">
        <v>4</v>
      </c>
      <c r="S91" s="1" t="s">
        <v>7</v>
      </c>
      <c r="T91" s="1" t="s">
        <v>75</v>
      </c>
      <c r="U91" s="1" t="s">
        <v>9</v>
      </c>
      <c r="V91" s="4">
        <f>VLOOKUP(T91,'[2]15 16 Budget'!$D$4:$I$1196,4,FALSE)</f>
        <v>71132.600000000006</v>
      </c>
      <c r="W91" s="1"/>
      <c r="X91" s="4">
        <f>VLOOKUP(T91,'[2]15 16 Budget'!$D$4:$I$1196,6,FALSE)</f>
        <v>75827.351600000009</v>
      </c>
      <c r="Y91" s="1"/>
      <c r="Z91" s="4"/>
      <c r="AA91" s="1"/>
      <c r="AB91" s="1"/>
      <c r="AC91" s="1"/>
      <c r="AD91" s="1"/>
      <c r="AE91" s="1"/>
      <c r="AF91" s="1"/>
      <c r="AG91" s="1"/>
      <c r="AH91" s="1"/>
      <c r="AI91" s="5"/>
      <c r="AJ91" s="13"/>
    </row>
    <row r="92" spans="1:36" s="6" customFormat="1" x14ac:dyDescent="0.25">
      <c r="A92" s="1" t="s">
        <v>76</v>
      </c>
      <c r="B92" s="1" t="s">
        <v>77</v>
      </c>
      <c r="C92" s="4">
        <f>SUMIF('[2]15 16 Budget'!$B$5:$B$1194,'Per Item'!A92,'[2]15 16 Budget'!$G$5:$G$1194)</f>
        <v>5821652.2199999997</v>
      </c>
      <c r="D92" s="1"/>
      <c r="E92" s="7">
        <f>SUMIF('[2]15 16 Budget'!$B$1:$B$1196,'Per Item'!A92,'[2]15 16 Budget'!$I$1:$I$1196)</f>
        <v>6205881.2665200001</v>
      </c>
      <c r="F92" s="2"/>
      <c r="G92" s="2"/>
      <c r="H92" s="7">
        <v>6453563.5800000001</v>
      </c>
      <c r="I92" s="9">
        <v>3226781.79</v>
      </c>
      <c r="J92" s="10"/>
      <c r="K92" s="7">
        <v>6737520.3775200006</v>
      </c>
      <c r="L92" s="1"/>
      <c r="M92" s="11">
        <v>7050815.0750746801</v>
      </c>
      <c r="N92" s="4"/>
      <c r="O92" s="4">
        <v>7396305.0137533387</v>
      </c>
      <c r="P92" s="12">
        <f t="shared" si="1"/>
        <v>3.9910901102187855</v>
      </c>
      <c r="Q92" s="1" t="s">
        <v>78</v>
      </c>
      <c r="R92" s="1" t="s">
        <v>4</v>
      </c>
      <c r="S92" s="1" t="s">
        <v>79</v>
      </c>
      <c r="T92" s="1" t="s">
        <v>80</v>
      </c>
      <c r="U92" s="1" t="s">
        <v>81</v>
      </c>
      <c r="V92" s="4" t="str">
        <f>VLOOKUP(T92,'[2]15 16 Budget'!$D$4:$I$1196,4,FALSE)</f>
        <v xml:space="preserve">                         -  </v>
      </c>
      <c r="W92" s="1"/>
      <c r="X92" s="4">
        <f>VLOOKUP(T92,'[2]15 16 Budget'!$D$4:$I$1196,6,FALSE)</f>
        <v>0</v>
      </c>
      <c r="Y92" s="1"/>
      <c r="Z92" s="4"/>
      <c r="AA92" s="1"/>
      <c r="AB92" s="1"/>
      <c r="AC92" s="1"/>
      <c r="AD92" s="1"/>
      <c r="AE92" s="1"/>
      <c r="AF92" s="1"/>
      <c r="AG92" s="1"/>
      <c r="AH92" s="1"/>
      <c r="AI92" s="5"/>
      <c r="AJ92" s="13"/>
    </row>
    <row r="93" spans="1:36" s="6" customFormat="1" x14ac:dyDescent="0.25">
      <c r="A93" s="1" t="s">
        <v>82</v>
      </c>
      <c r="B93" s="1" t="s">
        <v>83</v>
      </c>
      <c r="C93" s="4">
        <f>SUMIF('[2]15 16 Budget'!$B$5:$B$1194,'Per Item'!A93,'[2]15 16 Budget'!$G$5:$G$1194)</f>
        <v>327516.04000000004</v>
      </c>
      <c r="D93" s="1"/>
      <c r="E93" s="7">
        <f>SUMIF('[2]15 16 Budget'!$B$1:$B$1196,'Per Item'!A93,'[2]15 16 Budget'!$I$1:$I$1196)</f>
        <v>349132.09864000004</v>
      </c>
      <c r="F93" s="2"/>
      <c r="G93" s="2"/>
      <c r="H93" s="7">
        <v>374185.34</v>
      </c>
      <c r="I93" s="9">
        <v>187092.67</v>
      </c>
      <c r="J93" s="10"/>
      <c r="K93" s="7">
        <v>390649.49495999998</v>
      </c>
      <c r="L93" s="1"/>
      <c r="M93" s="11">
        <v>408814.69647564</v>
      </c>
      <c r="N93" s="4"/>
      <c r="O93" s="4">
        <v>428846.61660294636</v>
      </c>
      <c r="P93" s="12">
        <f t="shared" si="1"/>
        <v>7.1758630780703703</v>
      </c>
      <c r="Q93" s="1" t="s">
        <v>78</v>
      </c>
      <c r="R93" s="1" t="s">
        <v>4</v>
      </c>
      <c r="S93" s="1" t="s">
        <v>84</v>
      </c>
      <c r="T93" s="1" t="s">
        <v>85</v>
      </c>
      <c r="U93" s="1" t="s">
        <v>86</v>
      </c>
      <c r="V93" s="4">
        <f>VLOOKUP(T93,'[2]15 16 Budget'!$D$4:$I$1196,4,FALSE)</f>
        <v>2790605.7</v>
      </c>
      <c r="W93" s="1"/>
      <c r="X93" s="4">
        <f>VLOOKUP(T93,'[2]15 16 Budget'!$D$4:$I$1196,6,FALSE)</f>
        <v>2974785.6762000006</v>
      </c>
      <c r="Y93" s="1"/>
      <c r="Z93" s="4"/>
      <c r="AA93" s="1"/>
      <c r="AB93" s="1"/>
      <c r="AC93" s="1"/>
      <c r="AD93" s="1"/>
      <c r="AE93" s="1"/>
      <c r="AF93" s="1"/>
      <c r="AG93" s="1"/>
      <c r="AH93" s="1"/>
      <c r="AI93" s="5"/>
      <c r="AJ93" s="13"/>
    </row>
    <row r="94" spans="1:36" s="6" customFormat="1" x14ac:dyDescent="0.25">
      <c r="A94" s="1" t="s">
        <v>87</v>
      </c>
      <c r="B94" s="1" t="s">
        <v>88</v>
      </c>
      <c r="C94" s="4">
        <f>SUMIF('[2]15 16 Budget'!$B$5:$B$1194,'Per Item'!A94,'[2]15 16 Budget'!$G$5:$G$1194)</f>
        <v>0</v>
      </c>
      <c r="D94" s="1"/>
      <c r="E94" s="7">
        <f>SUMIF('[2]15 16 Budget'!$B$1:$B$1196,'Per Item'!A94,'[2]15 16 Budget'!$I$1:$I$1196)</f>
        <v>0</v>
      </c>
      <c r="F94" s="2"/>
      <c r="G94" s="2"/>
      <c r="H94" s="7">
        <v>0</v>
      </c>
      <c r="I94" s="9">
        <v>0</v>
      </c>
      <c r="J94" s="10"/>
      <c r="K94" s="7">
        <v>0</v>
      </c>
      <c r="L94" s="1"/>
      <c r="M94" s="11">
        <v>0</v>
      </c>
      <c r="N94" s="4"/>
      <c r="O94" s="4">
        <v>0</v>
      </c>
      <c r="P94" s="12"/>
      <c r="Q94" s="1" t="s">
        <v>78</v>
      </c>
      <c r="R94" s="1" t="s">
        <v>4</v>
      </c>
      <c r="S94" s="1" t="s">
        <v>89</v>
      </c>
      <c r="T94" s="1" t="s">
        <v>90</v>
      </c>
      <c r="U94" s="1" t="s">
        <v>91</v>
      </c>
      <c r="V94" s="4" t="str">
        <f>VLOOKUP(T94,'[2]15 16 Budget'!$D$4:$I$1196,4,FALSE)</f>
        <v xml:space="preserve">                         -  </v>
      </c>
      <c r="W94" s="1"/>
      <c r="X94" s="4">
        <f>VLOOKUP(T94,'[2]15 16 Budget'!$D$4:$I$1196,6,FALSE)</f>
        <v>0</v>
      </c>
      <c r="Y94" s="1"/>
      <c r="Z94" s="4"/>
      <c r="AA94" s="1"/>
      <c r="AB94" s="1"/>
      <c r="AC94" s="1"/>
      <c r="AD94" s="1"/>
      <c r="AE94" s="1"/>
      <c r="AF94" s="1"/>
      <c r="AG94" s="1"/>
      <c r="AH94" s="1"/>
      <c r="AI94" s="5"/>
      <c r="AJ94" s="13"/>
    </row>
    <row r="95" spans="1:36" s="6" customFormat="1" x14ac:dyDescent="0.25">
      <c r="A95" s="1" t="s">
        <v>92</v>
      </c>
      <c r="B95" s="1" t="s">
        <v>93</v>
      </c>
      <c r="C95" s="4">
        <f>SUMIF('[2]15 16 Budget'!$B$5:$B$1194,'Per Item'!A95,'[2]15 16 Budget'!$G$5:$G$1194)</f>
        <v>1978591.94</v>
      </c>
      <c r="D95" s="1"/>
      <c r="E95" s="7">
        <f>SUMIF('[2]15 16 Budget'!$B$1:$B$1196,'Per Item'!A95,'[2]15 16 Budget'!$I$1:$I$1196)</f>
        <v>2109179.0080400002</v>
      </c>
      <c r="F95" s="2"/>
      <c r="G95" s="2"/>
      <c r="H95" s="7">
        <v>1917919.66</v>
      </c>
      <c r="I95" s="9">
        <v>958959.83</v>
      </c>
      <c r="J95" s="10"/>
      <c r="K95" s="7">
        <v>2002308.1250400001</v>
      </c>
      <c r="L95" s="1"/>
      <c r="M95" s="11">
        <v>2095415.45285436</v>
      </c>
      <c r="N95" s="4"/>
      <c r="O95" s="4">
        <v>2198090.8100442234</v>
      </c>
      <c r="P95" s="12">
        <f t="shared" si="1"/>
        <v>-9.067952379145483</v>
      </c>
      <c r="Q95" s="1" t="s">
        <v>94</v>
      </c>
      <c r="R95" s="1" t="s">
        <v>4</v>
      </c>
      <c r="S95" s="1" t="s">
        <v>7</v>
      </c>
      <c r="T95" s="1" t="s">
        <v>95</v>
      </c>
      <c r="U95" s="1" t="s">
        <v>9</v>
      </c>
      <c r="V95" s="4">
        <f>VLOOKUP(T95,'[2]15 16 Budget'!$D$4:$I$1196,4,FALSE)</f>
        <v>347515.75</v>
      </c>
      <c r="W95" s="1"/>
      <c r="X95" s="4">
        <f>VLOOKUP(T95,'[2]15 16 Budget'!$D$4:$I$1196,6,FALSE)</f>
        <v>370451.78950000001</v>
      </c>
      <c r="Y95" s="1"/>
      <c r="Z95" s="4"/>
      <c r="AA95" s="1"/>
      <c r="AB95" s="1"/>
      <c r="AC95" s="1"/>
      <c r="AD95" s="1"/>
      <c r="AE95" s="1"/>
      <c r="AF95" s="1"/>
      <c r="AG95" s="1"/>
      <c r="AH95" s="1"/>
      <c r="AI95" s="5"/>
      <c r="AJ95" s="13"/>
    </row>
    <row r="96" spans="1:36" s="6" customFormat="1" x14ac:dyDescent="0.25">
      <c r="A96" s="1" t="s">
        <v>96</v>
      </c>
      <c r="B96" s="1" t="s">
        <v>97</v>
      </c>
      <c r="C96" s="4">
        <f>SUMIF('[2]15 16 Budget'!$B$5:$B$1194,'Per Item'!A96,'[2]15 16 Budget'!$G$5:$G$1194)</f>
        <v>151023.6</v>
      </c>
      <c r="D96" s="1"/>
      <c r="E96" s="7">
        <f>SUMIF('[2]15 16 Budget'!$B$1:$B$1196,'Per Item'!A96,'[2]15 16 Budget'!$I$1:$I$1196)</f>
        <v>160991.15760000001</v>
      </c>
      <c r="F96" s="2"/>
      <c r="G96" s="2"/>
      <c r="H96" s="7">
        <v>229548</v>
      </c>
      <c r="I96" s="9">
        <v>114774</v>
      </c>
      <c r="J96" s="10"/>
      <c r="K96" s="7">
        <v>239648.11200000002</v>
      </c>
      <c r="L96" s="1"/>
      <c r="M96" s="11">
        <v>250791.74920800002</v>
      </c>
      <c r="N96" s="4"/>
      <c r="O96" s="4">
        <v>263080.54491919203</v>
      </c>
      <c r="P96" s="12">
        <f t="shared" si="1"/>
        <v>42.584228489329149</v>
      </c>
      <c r="Q96" s="1" t="s">
        <v>98</v>
      </c>
      <c r="R96" s="1" t="s">
        <v>4</v>
      </c>
      <c r="S96" s="1" t="s">
        <v>7</v>
      </c>
      <c r="T96" s="1" t="s">
        <v>99</v>
      </c>
      <c r="U96" s="1" t="s">
        <v>9</v>
      </c>
      <c r="V96" s="4">
        <f>VLOOKUP(T96,'[2]15 16 Budget'!$D$4:$I$1196,4,FALSE)</f>
        <v>589330.88</v>
      </c>
      <c r="W96" s="1"/>
      <c r="X96" s="4">
        <f>VLOOKUP(T96,'[2]15 16 Budget'!$D$4:$I$1196,6,FALSE)</f>
        <v>628226.71808000002</v>
      </c>
      <c r="Y96" s="1"/>
      <c r="Z96" s="4"/>
      <c r="AA96" s="1"/>
      <c r="AB96" s="1"/>
      <c r="AC96" s="1"/>
      <c r="AD96" s="1"/>
      <c r="AE96" s="1"/>
      <c r="AF96" s="1"/>
      <c r="AG96" s="1"/>
      <c r="AH96" s="1"/>
      <c r="AI96" s="5"/>
      <c r="AJ96" s="13"/>
    </row>
    <row r="97" spans="1:36" s="6" customFormat="1" x14ac:dyDescent="0.25">
      <c r="A97" s="1" t="s">
        <v>100</v>
      </c>
      <c r="B97" s="1" t="s">
        <v>101</v>
      </c>
      <c r="C97" s="4">
        <f>SUMIF('[2]15 16 Budget'!$B$5:$B$1194,'Per Item'!A97,'[2]15 16 Budget'!$G$5:$G$1194)</f>
        <v>421271.05</v>
      </c>
      <c r="D97" s="1"/>
      <c r="E97" s="7">
        <f>SUMIF('[2]15 16 Budget'!$B$1:$B$1196,'Per Item'!A97,'[2]15 16 Budget'!$I$1:$I$1196)</f>
        <v>449074.93930000003</v>
      </c>
      <c r="F97" s="2"/>
      <c r="G97" s="2"/>
      <c r="H97" s="7">
        <v>407702.76</v>
      </c>
      <c r="I97" s="9">
        <v>203851.38</v>
      </c>
      <c r="J97" s="10"/>
      <c r="K97" s="7">
        <v>425641.68144000001</v>
      </c>
      <c r="L97" s="1"/>
      <c r="M97" s="11">
        <v>445434.01962695998</v>
      </c>
      <c r="N97" s="4"/>
      <c r="O97" s="4">
        <v>467260.28658868099</v>
      </c>
      <c r="P97" s="12">
        <f t="shared" si="1"/>
        <v>-9.2127561971036087</v>
      </c>
      <c r="Q97" s="1" t="s">
        <v>102</v>
      </c>
      <c r="R97" s="1" t="s">
        <v>4</v>
      </c>
      <c r="S97" s="1" t="s">
        <v>7</v>
      </c>
      <c r="T97" s="1" t="s">
        <v>103</v>
      </c>
      <c r="U97" s="1" t="s">
        <v>9</v>
      </c>
      <c r="V97" s="4" t="str">
        <f>VLOOKUP(T97,'[2]15 16 Budget'!$D$4:$I$1196,4,FALSE)</f>
        <v xml:space="preserve">                         -  </v>
      </c>
      <c r="W97" s="1"/>
      <c r="X97" s="4">
        <f>VLOOKUP(T97,'[2]15 16 Budget'!$D$4:$I$1196,6,FALSE)</f>
        <v>0</v>
      </c>
      <c r="Y97" s="1"/>
      <c r="Z97" s="4"/>
      <c r="AA97" s="1"/>
      <c r="AB97" s="1"/>
      <c r="AC97" s="1"/>
      <c r="AD97" s="1"/>
      <c r="AE97" s="1"/>
      <c r="AF97" s="1"/>
      <c r="AG97" s="1"/>
      <c r="AH97" s="1"/>
      <c r="AI97" s="5"/>
      <c r="AJ97" s="13"/>
    </row>
    <row r="98" spans="1:36" s="6" customFormat="1" x14ac:dyDescent="0.25">
      <c r="A98" s="1" t="s">
        <v>104</v>
      </c>
      <c r="B98" s="1" t="s">
        <v>105</v>
      </c>
      <c r="C98" s="4">
        <f>SUMIF('[2]15 16 Budget'!$B$5:$B$1194,'Per Item'!A98,'[2]15 16 Budget'!$G$5:$G$1194)</f>
        <v>26884.75</v>
      </c>
      <c r="D98" s="1"/>
      <c r="E98" s="7">
        <f>SUMIF('[2]15 16 Budget'!$B$1:$B$1196,'Per Item'!A98,'[2]15 16 Budget'!$I$1:$I$1196)</f>
        <v>28659.143500000002</v>
      </c>
      <c r="F98" s="2"/>
      <c r="G98" s="2"/>
      <c r="H98" s="7">
        <v>28714.9</v>
      </c>
      <c r="I98" s="9">
        <v>14357.45</v>
      </c>
      <c r="J98" s="10"/>
      <c r="K98" s="7">
        <v>29978.355600000003</v>
      </c>
      <c r="L98" s="1"/>
      <c r="M98" s="11">
        <v>31372.349135400003</v>
      </c>
      <c r="N98" s="4"/>
      <c r="O98" s="4">
        <v>32909.594243034604</v>
      </c>
      <c r="P98" s="12">
        <f t="shared" si="1"/>
        <v>0.19455047566232919</v>
      </c>
      <c r="Q98" s="1" t="s">
        <v>106</v>
      </c>
      <c r="R98" s="1" t="s">
        <v>4</v>
      </c>
      <c r="S98" s="1" t="s">
        <v>7</v>
      </c>
      <c r="T98" s="1" t="s">
        <v>107</v>
      </c>
      <c r="U98" s="1" t="s">
        <v>9</v>
      </c>
      <c r="V98" s="4">
        <f>VLOOKUP(T98,'[2]15 16 Budget'!$D$4:$I$1196,4,FALSE)</f>
        <v>138976.97</v>
      </c>
      <c r="W98" s="1"/>
      <c r="X98" s="4">
        <f>VLOOKUP(T98,'[2]15 16 Budget'!$D$4:$I$1196,6,FALSE)</f>
        <v>148149.45002000002</v>
      </c>
      <c r="Y98" s="1"/>
      <c r="Z98" s="4"/>
      <c r="AA98" s="1"/>
      <c r="AB98" s="1"/>
      <c r="AC98" s="1"/>
      <c r="AD98" s="1"/>
      <c r="AE98" s="1"/>
      <c r="AF98" s="1"/>
      <c r="AG98" s="1"/>
      <c r="AH98" s="1"/>
      <c r="AI98" s="5"/>
      <c r="AJ98" s="13"/>
    </row>
    <row r="99" spans="1:36" s="6" customFormat="1" x14ac:dyDescent="0.25">
      <c r="A99" s="1" t="s">
        <v>108</v>
      </c>
      <c r="B99" s="1" t="s">
        <v>109</v>
      </c>
      <c r="C99" s="4">
        <f>SUMIF('[2]15 16 Budget'!$B$5:$B$1194,'Per Item'!A99,'[2]15 16 Budget'!$G$5:$G$1194)</f>
        <v>66320.81</v>
      </c>
      <c r="D99" s="1"/>
      <c r="E99" s="7">
        <f>SUMIF('[2]15 16 Budget'!$B$1:$B$1196,'Per Item'!A99,'[2]15 16 Budget'!$I$1:$I$1196)</f>
        <v>70697.983460000003</v>
      </c>
      <c r="F99" s="2"/>
      <c r="G99" s="2"/>
      <c r="H99" s="7">
        <v>147981.85999999999</v>
      </c>
      <c r="I99" s="9">
        <v>73990.929999999993</v>
      </c>
      <c r="J99" s="10"/>
      <c r="K99" s="7">
        <v>154493.06183999998</v>
      </c>
      <c r="L99" s="1"/>
      <c r="M99" s="11">
        <v>161676.98921555997</v>
      </c>
      <c r="N99" s="4"/>
      <c r="O99" s="4">
        <v>169599.1616871224</v>
      </c>
      <c r="P99" s="12">
        <f t="shared" si="1"/>
        <v>109.31553172761454</v>
      </c>
      <c r="Q99" s="1" t="s">
        <v>110</v>
      </c>
      <c r="R99" s="1" t="s">
        <v>4</v>
      </c>
      <c r="S99" s="1" t="s">
        <v>111</v>
      </c>
      <c r="T99" s="1" t="s">
        <v>112</v>
      </c>
      <c r="U99" s="1" t="s">
        <v>113</v>
      </c>
      <c r="V99" s="4">
        <f>VLOOKUP(T99,'[2]15 16 Budget'!$D$4:$I$1196,4,FALSE)</f>
        <v>583144.67000000004</v>
      </c>
      <c r="W99" s="1"/>
      <c r="X99" s="4">
        <f>VLOOKUP(T99,'[2]15 16 Budget'!$D$4:$I$1196,6,FALSE)</f>
        <v>621632.21822000004</v>
      </c>
      <c r="Y99" s="1"/>
      <c r="Z99" s="4"/>
      <c r="AA99" s="1"/>
      <c r="AB99" s="1"/>
      <c r="AC99" s="1"/>
      <c r="AD99" s="1"/>
      <c r="AE99" s="1"/>
      <c r="AF99" s="1"/>
      <c r="AG99" s="1"/>
      <c r="AH99" s="1"/>
      <c r="AI99" s="5"/>
      <c r="AJ99" s="13"/>
    </row>
    <row r="100" spans="1:36" s="6" customFormat="1" x14ac:dyDescent="0.25">
      <c r="A100" s="1" t="s">
        <v>114</v>
      </c>
      <c r="B100" s="1" t="s">
        <v>115</v>
      </c>
      <c r="C100" s="4">
        <f>SUMIF('[2]15 16 Budget'!$B$5:$B$1194,'Per Item'!A100,'[2]15 16 Budget'!$G$5:$G$1194)</f>
        <v>183616.99</v>
      </c>
      <c r="D100" s="1"/>
      <c r="E100" s="7">
        <f>SUMIF('[2]15 16 Budget'!$B$1:$B$1196,'Per Item'!A100,'[2]15 16 Budget'!$I$1:$I$1196)</f>
        <v>195735.71134000001</v>
      </c>
      <c r="F100" s="2"/>
      <c r="G100" s="2"/>
      <c r="H100" s="7">
        <v>183753.48</v>
      </c>
      <c r="I100" s="9">
        <v>91876.74</v>
      </c>
      <c r="J100" s="10"/>
      <c r="K100" s="7">
        <v>191838.63312000001</v>
      </c>
      <c r="L100" s="1"/>
      <c r="M100" s="11">
        <v>200759.12956008001</v>
      </c>
      <c r="N100" s="4"/>
      <c r="O100" s="4">
        <v>210596.32690852392</v>
      </c>
      <c r="P100" s="12">
        <f t="shared" si="1"/>
        <v>-6.1216378237624856</v>
      </c>
      <c r="Q100" s="1" t="s">
        <v>110</v>
      </c>
      <c r="R100" s="1" t="s">
        <v>4</v>
      </c>
      <c r="S100" s="1" t="s">
        <v>116</v>
      </c>
      <c r="T100" s="1" t="s">
        <v>117</v>
      </c>
      <c r="U100" s="1" t="s">
        <v>118</v>
      </c>
      <c r="V100" s="4">
        <f>VLOOKUP(T100,'[2]15 16 Budget'!$D$4:$I$1196,4,FALSE)</f>
        <v>284530.40999999997</v>
      </c>
      <c r="W100" s="1"/>
      <c r="X100" s="4">
        <f>VLOOKUP(T100,'[2]15 16 Budget'!$D$4:$I$1196,6,FALSE)</f>
        <v>303309.41706000001</v>
      </c>
      <c r="Y100" s="1"/>
      <c r="Z100" s="4"/>
      <c r="AA100" s="1"/>
      <c r="AB100" s="1"/>
      <c r="AC100" s="1"/>
      <c r="AD100" s="1"/>
      <c r="AE100" s="1"/>
      <c r="AF100" s="1"/>
      <c r="AG100" s="1"/>
      <c r="AH100" s="1"/>
      <c r="AI100" s="5"/>
      <c r="AJ100" s="13"/>
    </row>
    <row r="101" spans="1:36" s="6" customFormat="1" x14ac:dyDescent="0.25">
      <c r="A101" s="1" t="s">
        <v>119</v>
      </c>
      <c r="B101" s="1" t="s">
        <v>120</v>
      </c>
      <c r="C101" s="4">
        <f>SUMIF('[2]15 16 Budget'!$B$5:$B$1194,'Per Item'!A101,'[2]15 16 Budget'!$G$5:$G$1194)</f>
        <v>158670.79</v>
      </c>
      <c r="D101" s="1"/>
      <c r="E101" s="7">
        <f>SUMIF('[2]15 16 Budget'!$B$1:$B$1196,'Per Item'!A101,'[2]15 16 Budget'!$I$1:$I$1196)</f>
        <v>169143.06214000002</v>
      </c>
      <c r="F101" s="2"/>
      <c r="G101" s="2"/>
      <c r="H101" s="7">
        <v>151115.04</v>
      </c>
      <c r="I101" s="9">
        <v>75557.52</v>
      </c>
      <c r="J101" s="10"/>
      <c r="K101" s="7">
        <v>157764.10176000002</v>
      </c>
      <c r="L101" s="1"/>
      <c r="M101" s="11">
        <v>165100.13249184002</v>
      </c>
      <c r="N101" s="4"/>
      <c r="O101" s="4">
        <v>173190.03898394018</v>
      </c>
      <c r="P101" s="12">
        <f t="shared" si="1"/>
        <v>-10.658446117688344</v>
      </c>
      <c r="Q101" s="1" t="s">
        <v>121</v>
      </c>
      <c r="R101" s="1" t="s">
        <v>4</v>
      </c>
      <c r="S101" s="1" t="s">
        <v>7</v>
      </c>
      <c r="T101" s="1" t="s">
        <v>122</v>
      </c>
      <c r="U101" s="1" t="s">
        <v>9</v>
      </c>
      <c r="V101" s="4" t="str">
        <f>VLOOKUP(T101,'[2]15 16 Budget'!$D$4:$I$1196,4,FALSE)</f>
        <v xml:space="preserve">                         -  </v>
      </c>
      <c r="W101" s="1"/>
      <c r="X101" s="4">
        <f>VLOOKUP(T101,'[2]15 16 Budget'!$D$4:$I$1196,6,FALSE)</f>
        <v>0</v>
      </c>
      <c r="Y101" s="1"/>
      <c r="Z101" s="4"/>
      <c r="AA101" s="1"/>
      <c r="AB101" s="1"/>
      <c r="AC101" s="1"/>
      <c r="AD101" s="1"/>
      <c r="AE101" s="1"/>
      <c r="AF101" s="1"/>
      <c r="AG101" s="1"/>
      <c r="AH101" s="1"/>
      <c r="AI101" s="5"/>
      <c r="AJ101" s="13"/>
    </row>
    <row r="102" spans="1:36" s="6" customFormat="1" x14ac:dyDescent="0.25">
      <c r="A102" s="1" t="s">
        <v>123</v>
      </c>
      <c r="B102" s="1" t="s">
        <v>124</v>
      </c>
      <c r="C102" s="4">
        <f>SUMIF('[2]15 16 Budget'!$B$5:$B$1194,'Per Item'!A102,'[2]15 16 Budget'!$G$5:$G$1194)</f>
        <v>5610050</v>
      </c>
      <c r="D102" s="1"/>
      <c r="E102" s="7">
        <f>SUMIF('[2]15 16 Budget'!$B$1:$B$1196,'Per Item'!A102,'[2]15 16 Budget'!$I$1:$I$1196)</f>
        <v>9563265.9196294509</v>
      </c>
      <c r="F102" s="2"/>
      <c r="G102" s="7"/>
      <c r="H102" s="7">
        <v>13952549.011758298</v>
      </c>
      <c r="I102" s="9">
        <v>0</v>
      </c>
      <c r="J102" s="10"/>
      <c r="K102" s="7">
        <v>15347803.912934128</v>
      </c>
      <c r="L102" s="1"/>
      <c r="M102" s="11">
        <v>16061476.794885565</v>
      </c>
      <c r="N102" s="4"/>
      <c r="O102" s="4">
        <v>16848489.157834958</v>
      </c>
      <c r="P102" s="12">
        <f t="shared" si="1"/>
        <v>45.897323456408905</v>
      </c>
      <c r="Q102" s="1" t="s">
        <v>10</v>
      </c>
      <c r="R102" s="1" t="s">
        <v>4</v>
      </c>
      <c r="S102" s="1" t="s">
        <v>7</v>
      </c>
      <c r="T102" s="1" t="s">
        <v>125</v>
      </c>
      <c r="U102" s="1" t="s">
        <v>9</v>
      </c>
      <c r="V102" s="4">
        <f>VLOOKUP(T102,'[2]15 16 Budget'!$D$4:$I$1196,4,FALSE)</f>
        <v>4994844.18</v>
      </c>
      <c r="W102" s="1"/>
      <c r="X102" s="4">
        <f>VLOOKUP(T102,'[2]15 16 Budget'!$D$4:$I$1196,6,FALSE)</f>
        <v>5324503.8958799997</v>
      </c>
      <c r="Y102" s="1"/>
      <c r="Z102" s="4"/>
      <c r="AA102" s="1"/>
      <c r="AB102" s="1"/>
      <c r="AC102" s="1"/>
      <c r="AD102" s="1"/>
      <c r="AE102" s="1"/>
      <c r="AF102" s="1"/>
      <c r="AG102" s="1"/>
      <c r="AH102" s="1"/>
      <c r="AI102" s="14">
        <f>+(H102-E102)/E102</f>
        <v>0.45897323456408906</v>
      </c>
      <c r="AJ102" s="13"/>
    </row>
    <row r="103" spans="1:36" s="6" customFormat="1" x14ac:dyDescent="0.25">
      <c r="A103" s="1" t="s">
        <v>126</v>
      </c>
      <c r="B103" s="1" t="s">
        <v>127</v>
      </c>
      <c r="C103" s="4">
        <f>SUMIF('[2]15 16 Budget'!$B$5:$B$1194,'Per Item'!A103,'[2]15 16 Budget'!$G$5:$G$1194)</f>
        <v>27952000</v>
      </c>
      <c r="D103" s="1"/>
      <c r="E103" s="7">
        <f>SUMIF('[2]15 16 Budget'!$B$1:$B$1196,'Per Item'!A103,'[2]15 16 Budget'!$I$1:$I$1196)</f>
        <v>28427184</v>
      </c>
      <c r="F103" s="2"/>
      <c r="G103" s="2"/>
      <c r="H103" s="7">
        <v>28607969</v>
      </c>
      <c r="I103" s="9">
        <v>0</v>
      </c>
      <c r="J103" s="10"/>
      <c r="K103" s="7">
        <v>28427184</v>
      </c>
      <c r="L103" s="1"/>
      <c r="M103" s="11">
        <v>29749048.055999994</v>
      </c>
      <c r="N103" s="4"/>
      <c r="O103" s="4">
        <v>31206751.410743997</v>
      </c>
      <c r="P103" s="1"/>
      <c r="Q103" s="1" t="s">
        <v>59</v>
      </c>
      <c r="R103" s="1" t="s">
        <v>4</v>
      </c>
      <c r="S103" s="1" t="s">
        <v>7</v>
      </c>
      <c r="T103" s="1" t="s">
        <v>128</v>
      </c>
      <c r="U103" s="1" t="s">
        <v>9</v>
      </c>
      <c r="V103" s="4">
        <f>VLOOKUP(T103,'[2]15 16 Budget'!$D$4:$I$1196,4,FALSE)</f>
        <v>2849990.45</v>
      </c>
      <c r="W103" s="1"/>
      <c r="X103" s="4">
        <f>VLOOKUP(T103,'[2]15 16 Budget'!$D$4:$I$1196,6,FALSE)</f>
        <v>3038089.8197000003</v>
      </c>
      <c r="Y103" s="1"/>
      <c r="Z103" s="4"/>
      <c r="AA103" s="1"/>
      <c r="AB103" s="1"/>
      <c r="AC103" s="1"/>
      <c r="AD103" s="1"/>
      <c r="AE103" s="1"/>
      <c r="AF103" s="1"/>
      <c r="AG103" s="1"/>
      <c r="AH103" s="1"/>
      <c r="AI103" s="5"/>
      <c r="AJ103" s="13"/>
    </row>
    <row r="104" spans="1:36" s="6" customFormat="1" x14ac:dyDescent="0.25">
      <c r="A104" s="1" t="s">
        <v>129</v>
      </c>
      <c r="B104" s="1" t="s">
        <v>130</v>
      </c>
      <c r="C104" s="4">
        <f>SUMIF('[2]15 16 Budget'!$B$5:$B$1194,'Per Item'!A104,'[2]15 16 Budget'!$G$5:$G$1194)</f>
        <v>0</v>
      </c>
      <c r="D104" s="1"/>
      <c r="E104" s="7">
        <f>SUMIF('[2]15 16 Budget'!$B$1:$B$1196,'Per Item'!A104,'[2]15 16 Budget'!$I$1:$I$1196)</f>
        <v>0</v>
      </c>
      <c r="F104" s="2" t="s">
        <v>131</v>
      </c>
      <c r="G104" s="2"/>
      <c r="H104" s="7">
        <v>278708.08</v>
      </c>
      <c r="I104" s="9">
        <v>139354.04</v>
      </c>
      <c r="J104" s="10"/>
      <c r="K104" s="7">
        <v>306578.88800000004</v>
      </c>
      <c r="L104" s="1"/>
      <c r="M104" s="11">
        <v>320834.80629200005</v>
      </c>
      <c r="N104" s="4"/>
      <c r="O104" s="4">
        <v>336555.71180030802</v>
      </c>
      <c r="P104" s="1"/>
      <c r="Q104" s="1" t="s">
        <v>132</v>
      </c>
      <c r="R104" s="1" t="s">
        <v>4</v>
      </c>
      <c r="S104" s="1" t="s">
        <v>7</v>
      </c>
      <c r="T104" s="1" t="s">
        <v>133</v>
      </c>
      <c r="U104" s="1" t="s">
        <v>9</v>
      </c>
      <c r="V104" s="4">
        <f>VLOOKUP(T104,'[2]15 16 Budget'!$D$4:$I$1196,4,FALSE)</f>
        <v>2424107.65</v>
      </c>
      <c r="W104" s="1"/>
      <c r="X104" s="4">
        <f>VLOOKUP(T104,'[2]15 16 Budget'!$D$4:$I$1196,6,FALSE)</f>
        <v>2584098.7549000001</v>
      </c>
      <c r="Y104" s="1"/>
      <c r="Z104" s="4"/>
      <c r="AA104" s="1"/>
      <c r="AB104" s="1"/>
      <c r="AC104" s="1"/>
      <c r="AD104" s="1"/>
      <c r="AE104" s="1"/>
      <c r="AF104" s="1"/>
      <c r="AG104" s="1"/>
      <c r="AH104" s="1"/>
      <c r="AI104" s="5"/>
      <c r="AJ104" s="13"/>
    </row>
    <row r="105" spans="1:36" s="6" customFormat="1" x14ac:dyDescent="0.25">
      <c r="A105" s="1" t="s">
        <v>134</v>
      </c>
      <c r="B105" s="1" t="s">
        <v>135</v>
      </c>
      <c r="C105" s="4">
        <f>SUMIF('[2]15 16 Budget'!$B$5:$B$1194,'Per Item'!A105,'[2]15 16 Budget'!$G$5:$G$1194)</f>
        <v>0</v>
      </c>
      <c r="D105" s="1"/>
      <c r="E105" s="7">
        <f>SUMIF('[2]15 16 Budget'!$B$1:$B$1196,'Per Item'!A105,'[2]15 16 Budget'!$I$1:$I$1196)</f>
        <v>360000</v>
      </c>
      <c r="F105" s="2"/>
      <c r="G105" s="2"/>
      <c r="H105" s="7">
        <v>306000</v>
      </c>
      <c r="I105" s="9">
        <v>0</v>
      </c>
      <c r="J105" s="10"/>
      <c r="K105" s="7">
        <v>336600</v>
      </c>
      <c r="L105" s="1"/>
      <c r="M105" s="11">
        <v>352251.9</v>
      </c>
      <c r="N105" s="4"/>
      <c r="O105" s="4">
        <v>369512.24310000002</v>
      </c>
      <c r="P105" s="1"/>
      <c r="Q105" s="1" t="s">
        <v>136</v>
      </c>
      <c r="R105" s="1" t="s">
        <v>4</v>
      </c>
      <c r="S105" s="1" t="s">
        <v>7</v>
      </c>
      <c r="T105" s="1" t="s">
        <v>137</v>
      </c>
      <c r="U105" s="1" t="s">
        <v>9</v>
      </c>
      <c r="V105" s="4">
        <f>VLOOKUP(T105,'[2]15 16 Budget'!$D$4:$I$1196,4,FALSE)</f>
        <v>3828563.21</v>
      </c>
      <c r="W105" s="1"/>
      <c r="X105" s="4">
        <f>VLOOKUP(T105,'[2]15 16 Budget'!$D$4:$I$1196,6,FALSE)</f>
        <v>4081248.3818600001</v>
      </c>
      <c r="Y105" s="1"/>
      <c r="Z105" s="4"/>
      <c r="AA105" s="1"/>
      <c r="AB105" s="1"/>
      <c r="AC105" s="1"/>
      <c r="AD105" s="1"/>
      <c r="AE105" s="1"/>
      <c r="AF105" s="1"/>
      <c r="AG105" s="1"/>
      <c r="AH105" s="1"/>
      <c r="AI105" s="5"/>
      <c r="AJ105" s="13"/>
    </row>
    <row r="106" spans="1:36" s="6" customFormat="1" x14ac:dyDescent="0.25">
      <c r="A106" s="1" t="s">
        <v>138</v>
      </c>
      <c r="B106" s="1" t="s">
        <v>139</v>
      </c>
      <c r="C106" s="4">
        <f>SUMIF('[2]15 16 Budget'!$B$5:$B$1194,'Per Item'!A106,'[2]15 16 Budget'!$G$5:$G$1194)</f>
        <v>67843.98</v>
      </c>
      <c r="D106" s="1"/>
      <c r="E106" s="7">
        <f>SUMIF('[2]15 16 Budget'!$B$1:$B$1196,'Per Item'!A106,'[2]15 16 Budget'!$I$1:$I$1196)</f>
        <v>160000</v>
      </c>
      <c r="F106" s="2"/>
      <c r="G106" s="2"/>
      <c r="H106" s="7">
        <v>160000</v>
      </c>
      <c r="I106" s="9">
        <v>35951.730000000003</v>
      </c>
      <c r="J106" s="10"/>
      <c r="K106" s="7">
        <v>144000</v>
      </c>
      <c r="L106" s="1"/>
      <c r="M106" s="11">
        <v>150696</v>
      </c>
      <c r="N106" s="4"/>
      <c r="O106" s="4">
        <v>158080.10399999999</v>
      </c>
      <c r="P106" s="1"/>
      <c r="Q106" s="1" t="s">
        <v>140</v>
      </c>
      <c r="R106" s="1" t="s">
        <v>4</v>
      </c>
      <c r="S106" s="1" t="s">
        <v>7</v>
      </c>
      <c r="T106" s="1" t="s">
        <v>141</v>
      </c>
      <c r="U106" s="1" t="s">
        <v>9</v>
      </c>
      <c r="V106" s="4">
        <f>VLOOKUP(T106,'[2]15 16 Budget'!$D$4:$I$1196,4,FALSE)</f>
        <v>565682.98</v>
      </c>
      <c r="W106" s="1"/>
      <c r="X106" s="4">
        <f>VLOOKUP(T106,'[2]15 16 Budget'!$D$4:$I$1196,6,FALSE)</f>
        <v>603018.05668000004</v>
      </c>
      <c r="Y106" s="1"/>
      <c r="Z106" s="4"/>
      <c r="AA106" s="1"/>
      <c r="AB106" s="1"/>
      <c r="AC106" s="1"/>
      <c r="AD106" s="1"/>
      <c r="AE106" s="1"/>
      <c r="AF106" s="1"/>
      <c r="AG106" s="1"/>
      <c r="AH106" s="1"/>
      <c r="AI106" s="5"/>
      <c r="AJ106" s="13"/>
    </row>
    <row r="107" spans="1:36" s="6" customFormat="1" x14ac:dyDescent="0.25">
      <c r="A107" s="1" t="s">
        <v>142</v>
      </c>
      <c r="B107" s="1" t="s">
        <v>143</v>
      </c>
      <c r="C107" s="4">
        <f>SUMIF('[2]15 16 Budget'!$B$5:$B$1194,'Per Item'!A107,'[2]15 16 Budget'!$G$5:$G$1194)</f>
        <v>0</v>
      </c>
      <c r="D107" s="1"/>
      <c r="E107" s="7">
        <f>SUMIF('[2]15 16 Budget'!$B$1:$B$1196,'Per Item'!A107,'[2]15 16 Budget'!$I$1:$I$1196)</f>
        <v>1750000</v>
      </c>
      <c r="F107" s="2"/>
      <c r="G107" s="2"/>
      <c r="H107" s="7">
        <v>1750000</v>
      </c>
      <c r="I107" s="9">
        <v>0</v>
      </c>
      <c r="J107" s="10"/>
      <c r="K107" s="7">
        <v>1750000</v>
      </c>
      <c r="L107" s="1"/>
      <c r="M107" s="11">
        <v>1831375</v>
      </c>
      <c r="N107" s="4"/>
      <c r="O107" s="4">
        <v>1921112.3749999998</v>
      </c>
      <c r="P107" s="1"/>
      <c r="Q107" s="1" t="s">
        <v>6</v>
      </c>
      <c r="R107" s="1" t="s">
        <v>10</v>
      </c>
      <c r="S107" s="1" t="s">
        <v>7</v>
      </c>
      <c r="T107" s="1" t="s">
        <v>144</v>
      </c>
      <c r="U107" s="1" t="s">
        <v>145</v>
      </c>
      <c r="V107" s="4" t="str">
        <f>VLOOKUP(T107,'[2]15 16 Budget'!$D$4:$I$1196,4,FALSE)</f>
        <v xml:space="preserve">                         -  </v>
      </c>
      <c r="W107" s="1"/>
      <c r="X107" s="4">
        <f>VLOOKUP(T107,'[2]15 16 Budget'!$D$4:$I$1196,6,FALSE)</f>
        <v>0</v>
      </c>
      <c r="Y107" s="1"/>
      <c r="Z107" s="4"/>
      <c r="AA107" s="1"/>
      <c r="AB107" s="1"/>
      <c r="AC107" s="1"/>
      <c r="AD107" s="1"/>
      <c r="AE107" s="1"/>
      <c r="AF107" s="1"/>
      <c r="AG107" s="1"/>
      <c r="AH107" s="1"/>
      <c r="AI107" s="5"/>
      <c r="AJ107" s="13"/>
    </row>
    <row r="108" spans="1:36" s="6" customFormat="1" x14ac:dyDescent="0.25">
      <c r="A108" s="1" t="s">
        <v>146</v>
      </c>
      <c r="B108" s="1" t="s">
        <v>147</v>
      </c>
      <c r="C108" s="4">
        <f>SUMIF('[2]15 16 Budget'!$B$5:$B$1194,'Per Item'!A108,'[2]15 16 Budget'!$G$5:$G$1194)</f>
        <v>0</v>
      </c>
      <c r="D108" s="1"/>
      <c r="E108" s="7">
        <f>SUMIF('[2]15 16 Budget'!$B$1:$B$1196,'Per Item'!A108,'[2]15 16 Budget'!$I$1:$I$1196)</f>
        <v>0</v>
      </c>
      <c r="F108" s="2"/>
      <c r="G108" s="2"/>
      <c r="H108" s="7">
        <v>0</v>
      </c>
      <c r="I108" s="9">
        <v>0</v>
      </c>
      <c r="J108" s="10"/>
      <c r="K108" s="7">
        <v>0</v>
      </c>
      <c r="L108" s="1"/>
      <c r="M108" s="11">
        <v>0</v>
      </c>
      <c r="N108" s="4"/>
      <c r="O108" s="4">
        <v>0</v>
      </c>
      <c r="P108" s="1"/>
      <c r="Q108" s="1" t="s">
        <v>12</v>
      </c>
      <c r="R108" s="1" t="s">
        <v>10</v>
      </c>
      <c r="S108" s="1" t="s">
        <v>7</v>
      </c>
      <c r="T108" s="1" t="s">
        <v>148</v>
      </c>
      <c r="U108" s="1" t="s">
        <v>145</v>
      </c>
      <c r="V108" s="4">
        <f>VLOOKUP(T108,'[2]15 16 Budget'!$D$4:$I$1196,4,FALSE)</f>
        <v>136910</v>
      </c>
      <c r="W108" s="1"/>
      <c r="X108" s="4">
        <f>VLOOKUP(T108,'[2]15 16 Budget'!$D$4:$I$1196,6,FALSE)</f>
        <v>145946.06</v>
      </c>
      <c r="Y108" s="1"/>
      <c r="Z108" s="4"/>
      <c r="AA108" s="1"/>
      <c r="AB108" s="1"/>
      <c r="AC108" s="1"/>
      <c r="AD108" s="1"/>
      <c r="AE108" s="1"/>
      <c r="AF108" s="1"/>
      <c r="AG108" s="1"/>
      <c r="AH108" s="1"/>
      <c r="AI108" s="5"/>
      <c r="AJ108" s="13"/>
    </row>
    <row r="109" spans="1:36" s="6" customFormat="1" x14ac:dyDescent="0.25">
      <c r="A109" s="1" t="s">
        <v>149</v>
      </c>
      <c r="B109" s="1" t="s">
        <v>150</v>
      </c>
      <c r="C109" s="4">
        <f>SUMIF('[2]15 16 Budget'!$B$5:$B$1194,'Per Item'!A109,'[2]15 16 Budget'!$G$5:$G$1194)</f>
        <v>171270.16</v>
      </c>
      <c r="D109" s="1"/>
      <c r="E109" s="7">
        <f>SUMIF('[2]15 16 Budget'!$B$1:$B$1196,'Per Item'!A109,'[2]15 16 Budget'!$I$1:$I$1196)</f>
        <v>112000</v>
      </c>
      <c r="F109" s="2"/>
      <c r="G109" s="2"/>
      <c r="H109" s="7">
        <v>208080</v>
      </c>
      <c r="I109" s="9">
        <v>32885.57</v>
      </c>
      <c r="J109" s="10"/>
      <c r="K109" s="7">
        <v>228888.00000000003</v>
      </c>
      <c r="L109" s="1"/>
      <c r="M109" s="11">
        <v>239531.29200000002</v>
      </c>
      <c r="N109" s="4"/>
      <c r="O109" s="4">
        <v>251268.325308</v>
      </c>
      <c r="P109" s="1"/>
      <c r="Q109" s="1" t="s">
        <v>16</v>
      </c>
      <c r="R109" s="1" t="s">
        <v>10</v>
      </c>
      <c r="S109" s="1" t="s">
        <v>17</v>
      </c>
      <c r="T109" s="1" t="s">
        <v>151</v>
      </c>
      <c r="U109" s="1" t="s">
        <v>152</v>
      </c>
      <c r="V109" s="4">
        <f>VLOOKUP(T109,'[2]15 16 Budget'!$D$4:$I$1196,4,FALSE)</f>
        <v>109510</v>
      </c>
      <c r="W109" s="1"/>
      <c r="X109" s="4">
        <f>VLOOKUP(T109,'[2]15 16 Budget'!$D$4:$I$1196,6,FALSE)</f>
        <v>116737.66</v>
      </c>
      <c r="Y109" s="1"/>
      <c r="Z109" s="4"/>
      <c r="AA109" s="1"/>
      <c r="AB109" s="1"/>
      <c r="AC109" s="1"/>
      <c r="AD109" s="1"/>
      <c r="AE109" s="1"/>
      <c r="AF109" s="1"/>
      <c r="AG109" s="1"/>
      <c r="AH109" s="1"/>
      <c r="AI109" s="5"/>
      <c r="AJ109" s="13"/>
    </row>
    <row r="110" spans="1:36" s="6" customFormat="1" x14ac:dyDescent="0.25">
      <c r="A110" s="1" t="s">
        <v>153</v>
      </c>
      <c r="B110" s="1" t="s">
        <v>154</v>
      </c>
      <c r="C110" s="4">
        <f>SUMIF('[2]15 16 Budget'!$B$5:$B$1194,'Per Item'!A110,'[2]15 16 Budget'!$G$5:$G$1194)</f>
        <v>16000000</v>
      </c>
      <c r="D110" s="1"/>
      <c r="E110" s="7">
        <f>SUMIF('[2]15 16 Budget'!$B$1:$B$1196,'Per Item'!A110,'[2]15 16 Budget'!$I$1:$I$1196)</f>
        <v>18000000</v>
      </c>
      <c r="F110" s="2" t="s">
        <v>155</v>
      </c>
      <c r="G110" s="2"/>
      <c r="H110" s="7">
        <v>18000000</v>
      </c>
      <c r="I110" s="9">
        <v>856683.76</v>
      </c>
      <c r="J110" s="10"/>
      <c r="K110" s="7">
        <v>20196000.000000004</v>
      </c>
      <c r="L110" s="1"/>
      <c r="M110" s="11">
        <v>21135114.000000004</v>
      </c>
      <c r="N110" s="4"/>
      <c r="O110" s="4">
        <v>22170734.586000003</v>
      </c>
      <c r="P110" s="1"/>
      <c r="Q110" s="1" t="s">
        <v>46</v>
      </c>
      <c r="R110" s="1" t="s">
        <v>10</v>
      </c>
      <c r="S110" s="1" t="s">
        <v>47</v>
      </c>
      <c r="T110" s="1" t="s">
        <v>156</v>
      </c>
      <c r="U110" s="1" t="s">
        <v>157</v>
      </c>
      <c r="V110" s="4">
        <f>VLOOKUP(T110,'[2]15 16 Budget'!$D$4:$I$1196,4,FALSE)</f>
        <v>95480</v>
      </c>
      <c r="W110" s="1"/>
      <c r="X110" s="4">
        <f>VLOOKUP(T110,'[2]15 16 Budget'!$D$4:$I$1196,6,FALSE)</f>
        <v>101781.68000000001</v>
      </c>
      <c r="Y110" s="1"/>
      <c r="Z110" s="4"/>
      <c r="AA110" s="1"/>
      <c r="AB110" s="1"/>
      <c r="AC110" s="1"/>
      <c r="AD110" s="1"/>
      <c r="AE110" s="1"/>
      <c r="AF110" s="1"/>
      <c r="AG110" s="1"/>
      <c r="AH110" s="1"/>
      <c r="AI110" s="5"/>
      <c r="AJ110" s="13"/>
    </row>
    <row r="111" spans="1:36" s="6" customFormat="1" x14ac:dyDescent="0.25">
      <c r="A111" s="1" t="s">
        <v>158</v>
      </c>
      <c r="B111" s="1" t="s">
        <v>159</v>
      </c>
      <c r="C111" s="4">
        <f>SUMIF('[2]15 16 Budget'!$B$5:$B$1194,'Per Item'!A111,'[2]15 16 Budget'!$G$5:$G$1194)</f>
        <v>0</v>
      </c>
      <c r="D111" s="1"/>
      <c r="E111" s="7">
        <f>SUMIF('[2]15 16 Budget'!$B$1:$B$1196,'Per Item'!A111,'[2]15 16 Budget'!$I$1:$I$1196)</f>
        <v>0</v>
      </c>
      <c r="F111" s="2"/>
      <c r="G111" s="2"/>
      <c r="H111" s="7">
        <v>1569917.88</v>
      </c>
      <c r="I111" s="9">
        <v>1569917.88</v>
      </c>
      <c r="J111" s="10"/>
      <c r="K111" s="7">
        <v>0</v>
      </c>
      <c r="L111" s="1"/>
      <c r="M111" s="11">
        <v>0</v>
      </c>
      <c r="N111" s="4"/>
      <c r="O111" s="4">
        <v>0</v>
      </c>
      <c r="P111" s="1"/>
      <c r="Q111" s="1" t="s">
        <v>46</v>
      </c>
      <c r="R111" s="1" t="s">
        <v>10</v>
      </c>
      <c r="S111" s="1" t="s">
        <v>52</v>
      </c>
      <c r="T111" s="1" t="s">
        <v>160</v>
      </c>
      <c r="U111" s="1" t="s">
        <v>161</v>
      </c>
      <c r="V111" s="4">
        <f>VLOOKUP(T111,'[2]15 16 Budget'!$D$4:$I$1196,4,FALSE)</f>
        <v>95180</v>
      </c>
      <c r="W111" s="1"/>
      <c r="X111" s="4">
        <f>VLOOKUP(T111,'[2]15 16 Budget'!$D$4:$I$1196,6,FALSE)</f>
        <v>101461.88</v>
      </c>
      <c r="Y111" s="1"/>
      <c r="Z111" s="4"/>
      <c r="AA111" s="1"/>
      <c r="AB111" s="1"/>
      <c r="AC111" s="1"/>
      <c r="AD111" s="1"/>
      <c r="AE111" s="1"/>
      <c r="AF111" s="1"/>
      <c r="AG111" s="1"/>
      <c r="AH111" s="1"/>
      <c r="AI111" s="5"/>
      <c r="AJ111" s="13"/>
    </row>
    <row r="112" spans="1:36" s="6" customFormat="1" x14ac:dyDescent="0.25">
      <c r="A112" s="1" t="s">
        <v>162</v>
      </c>
      <c r="B112" s="1" t="s">
        <v>163</v>
      </c>
      <c r="C112" s="4">
        <f>SUMIF('[2]15 16 Budget'!$B$5:$B$1194,'Per Item'!A112,'[2]15 16 Budget'!$G$5:$G$1194)</f>
        <v>0</v>
      </c>
      <c r="D112" s="1"/>
      <c r="E112" s="7">
        <f>SUMIF('[2]15 16 Budget'!$B$1:$B$1196,'Per Item'!A112,'[2]15 16 Budget'!$I$1:$I$1196)</f>
        <v>0</v>
      </c>
      <c r="F112" s="2"/>
      <c r="G112" s="2"/>
      <c r="H112" s="7">
        <v>0</v>
      </c>
      <c r="I112" s="9">
        <v>0</v>
      </c>
      <c r="J112" s="10"/>
      <c r="K112" s="7">
        <v>0</v>
      </c>
      <c r="L112" s="1"/>
      <c r="M112" s="11">
        <v>0</v>
      </c>
      <c r="N112" s="4"/>
      <c r="O112" s="4">
        <v>0</v>
      </c>
      <c r="P112" s="1"/>
      <c r="Q112" s="1" t="s">
        <v>78</v>
      </c>
      <c r="R112" s="1" t="s">
        <v>10</v>
      </c>
      <c r="S112" s="1" t="s">
        <v>79</v>
      </c>
      <c r="T112" s="1" t="s">
        <v>164</v>
      </c>
      <c r="U112" s="1" t="s">
        <v>165</v>
      </c>
      <c r="V112" s="4">
        <f>VLOOKUP(T112,'[2]15 16 Budget'!$D$4:$I$1196,4,FALSE)</f>
        <v>95480</v>
      </c>
      <c r="W112" s="1"/>
      <c r="X112" s="4">
        <f>VLOOKUP(T112,'[2]15 16 Budget'!$D$4:$I$1196,6,FALSE)</f>
        <v>101781.68000000001</v>
      </c>
      <c r="Y112" s="1"/>
      <c r="Z112" s="4"/>
      <c r="AA112" s="1"/>
      <c r="AB112" s="1"/>
      <c r="AC112" s="1"/>
      <c r="AD112" s="1"/>
      <c r="AE112" s="1"/>
      <c r="AF112" s="1"/>
      <c r="AG112" s="1"/>
      <c r="AH112" s="1"/>
      <c r="AI112" s="5"/>
      <c r="AJ112" s="13"/>
    </row>
    <row r="113" spans="1:36" s="6" customFormat="1" x14ac:dyDescent="0.25">
      <c r="A113" s="1" t="s">
        <v>166</v>
      </c>
      <c r="B113" s="1" t="s">
        <v>167</v>
      </c>
      <c r="C113" s="4">
        <f>SUMIF('[2]15 16 Budget'!$B$5:$B$1194,'Per Item'!A113,'[2]15 16 Budget'!$G$5:$G$1194)</f>
        <v>462355.34</v>
      </c>
      <c r="D113" s="1"/>
      <c r="E113" s="7">
        <f>SUMIF('[2]15 16 Budget'!$B$1:$B$1196,'Per Item'!A113,'[2]15 16 Budget'!$I$1:$I$1196)</f>
        <v>508590.87400000007</v>
      </c>
      <c r="F113" s="2"/>
      <c r="G113" s="2"/>
      <c r="H113" s="7">
        <v>1251583.42</v>
      </c>
      <c r="I113" s="9">
        <v>625791.71</v>
      </c>
      <c r="J113" s="10"/>
      <c r="K113" s="7">
        <v>1376741.7620000001</v>
      </c>
      <c r="L113" s="1"/>
      <c r="M113" s="11">
        <v>1440760.2539330001</v>
      </c>
      <c r="N113" s="4"/>
      <c r="O113" s="4">
        <v>1511357.506375717</v>
      </c>
      <c r="P113" s="1"/>
      <c r="Q113" s="1" t="s">
        <v>6</v>
      </c>
      <c r="R113" s="1" t="s">
        <v>14</v>
      </c>
      <c r="S113" s="1" t="s">
        <v>7</v>
      </c>
      <c r="T113" s="1" t="s">
        <v>168</v>
      </c>
      <c r="U113" s="1" t="s">
        <v>169</v>
      </c>
      <c r="V113" s="4">
        <f>VLOOKUP(T113,'[2]15 16 Budget'!$D$4:$I$1196,4,FALSE)</f>
        <v>173707.19</v>
      </c>
      <c r="W113" s="1"/>
      <c r="X113" s="4">
        <f>VLOOKUP(T113,'[2]15 16 Budget'!$D$4:$I$1196,6,FALSE)</f>
        <v>185171.86454000001</v>
      </c>
      <c r="Y113" s="1"/>
      <c r="Z113" s="4"/>
      <c r="AA113" s="1"/>
      <c r="AB113" s="1"/>
      <c r="AC113" s="1"/>
      <c r="AD113" s="1"/>
      <c r="AE113" s="1"/>
      <c r="AF113" s="1"/>
      <c r="AG113" s="1"/>
      <c r="AH113" s="1"/>
      <c r="AI113" s="5"/>
      <c r="AJ113" s="13"/>
    </row>
    <row r="114" spans="1:36" s="6" customFormat="1" x14ac:dyDescent="0.25">
      <c r="A114" s="1" t="s">
        <v>170</v>
      </c>
      <c r="B114" s="1" t="s">
        <v>171</v>
      </c>
      <c r="C114" s="4">
        <f>SUMIF('[2]15 16 Budget'!$B$5:$B$1194,'Per Item'!A114,'[2]15 16 Budget'!$G$5:$G$1194)</f>
        <v>0</v>
      </c>
      <c r="D114" s="1"/>
      <c r="E114" s="7">
        <f>SUMIF('[2]15 16 Budget'!$B$1:$B$1196,'Per Item'!A114,'[2]15 16 Budget'!$I$1:$I$1196)</f>
        <v>0</v>
      </c>
      <c r="F114" s="2"/>
      <c r="G114" s="2"/>
      <c r="H114" s="7">
        <v>11636.38</v>
      </c>
      <c r="I114" s="9">
        <v>11636.38</v>
      </c>
      <c r="J114" s="10"/>
      <c r="K114" s="7">
        <v>0</v>
      </c>
      <c r="L114" s="1"/>
      <c r="M114" s="11">
        <v>0</v>
      </c>
      <c r="N114" s="4"/>
      <c r="O114" s="4">
        <v>0</v>
      </c>
      <c r="P114" s="1"/>
      <c r="Q114" s="1" t="s">
        <v>12</v>
      </c>
      <c r="R114" s="1" t="s">
        <v>14</v>
      </c>
      <c r="S114" s="1" t="s">
        <v>7</v>
      </c>
      <c r="T114" s="1" t="s">
        <v>172</v>
      </c>
      <c r="U114" s="1" t="s">
        <v>169</v>
      </c>
      <c r="V114" s="4">
        <f>VLOOKUP(T114,'[2]15 16 Budget'!$D$4:$I$1196,4,FALSE)</f>
        <v>21058.42</v>
      </c>
      <c r="W114" s="1"/>
      <c r="X114" s="4">
        <f>VLOOKUP(T114,'[2]15 16 Budget'!$D$4:$I$1196,6,FALSE)</f>
        <v>22448.275719999998</v>
      </c>
      <c r="Y114" s="1"/>
      <c r="Z114" s="4"/>
      <c r="AA114" s="1"/>
      <c r="AB114" s="1"/>
      <c r="AC114" s="1"/>
      <c r="AD114" s="1"/>
      <c r="AE114" s="1"/>
      <c r="AF114" s="1"/>
      <c r="AG114" s="1"/>
      <c r="AH114" s="1"/>
      <c r="AI114" s="5"/>
      <c r="AJ114" s="13"/>
    </row>
    <row r="115" spans="1:36" s="6" customFormat="1" x14ac:dyDescent="0.25">
      <c r="A115" s="1" t="s">
        <v>173</v>
      </c>
      <c r="B115" s="1" t="s">
        <v>174</v>
      </c>
      <c r="C115" s="4">
        <f>SUMIF('[2]15 16 Budget'!$B$5:$B$1194,'Per Item'!A115,'[2]15 16 Budget'!$G$5:$G$1194)</f>
        <v>2558440</v>
      </c>
      <c r="D115" s="1"/>
      <c r="E115" s="7">
        <f>SUMIF('[2]15 16 Budget'!$B$1:$B$1196,'Per Item'!A115,'[2]15 16 Budget'!$I$1:$I$1196)</f>
        <v>1289250</v>
      </c>
      <c r="F115" s="8"/>
      <c r="G115" s="2"/>
      <c r="H115" s="7">
        <v>1160662.5</v>
      </c>
      <c r="I115" s="9">
        <v>0</v>
      </c>
      <c r="J115" s="10"/>
      <c r="K115" s="7">
        <v>1229557.7250000001</v>
      </c>
      <c r="L115" s="1"/>
      <c r="M115" s="11">
        <v>1286732.1592125001</v>
      </c>
      <c r="N115" s="4"/>
      <c r="O115" s="4">
        <v>1349782.0350139127</v>
      </c>
      <c r="P115" s="1"/>
      <c r="Q115" s="1" t="s">
        <v>16</v>
      </c>
      <c r="R115" s="1" t="s">
        <v>14</v>
      </c>
      <c r="S115" s="1" t="s">
        <v>17</v>
      </c>
      <c r="T115" s="1" t="s">
        <v>175</v>
      </c>
      <c r="U115" s="1" t="s">
        <v>176</v>
      </c>
      <c r="V115" s="4" t="str">
        <f>VLOOKUP(T115,'[2]15 16 Budget'!$D$4:$I$1196,4,FALSE)</f>
        <v xml:space="preserve">                         -  </v>
      </c>
      <c r="W115" s="1"/>
      <c r="X115" s="4">
        <f>VLOOKUP(T115,'[2]15 16 Budget'!$D$4:$I$1196,6,FALSE)</f>
        <v>0</v>
      </c>
      <c r="Y115" s="1"/>
      <c r="Z115" s="4"/>
      <c r="AA115" s="1"/>
      <c r="AB115" s="1"/>
      <c r="AC115" s="1"/>
      <c r="AD115" s="1"/>
      <c r="AE115" s="1"/>
      <c r="AF115" s="1"/>
      <c r="AG115" s="1"/>
      <c r="AH115" s="1"/>
      <c r="AI115" s="5"/>
      <c r="AJ115" s="13"/>
    </row>
    <row r="116" spans="1:36" s="6" customFormat="1" x14ac:dyDescent="0.25">
      <c r="A116" s="1" t="s">
        <v>177</v>
      </c>
      <c r="B116" s="1" t="s">
        <v>178</v>
      </c>
      <c r="C116" s="4">
        <f>SUMIF('[2]15 16 Budget'!$B$5:$B$1194,'Per Item'!A116,'[2]15 16 Budget'!$G$5:$G$1194)</f>
        <v>3291570</v>
      </c>
      <c r="D116" s="1"/>
      <c r="E116" s="7">
        <f>SUMIF('[2]15 16 Budget'!$B$1:$B$1196,'Per Item'!A116,'[2]15 16 Budget'!$I$1:$I$1196)</f>
        <v>4473881.0999999996</v>
      </c>
      <c r="F116" s="8"/>
      <c r="G116" s="2"/>
      <c r="H116" s="7">
        <v>3802798.9350000001</v>
      </c>
      <c r="I116" s="9">
        <v>313209.3</v>
      </c>
      <c r="J116" s="10"/>
      <c r="K116" s="7">
        <v>4325352.0535552474</v>
      </c>
      <c r="L116" s="1"/>
      <c r="M116" s="11">
        <v>4526480.9240455665</v>
      </c>
      <c r="N116" s="4"/>
      <c r="O116" s="4">
        <v>4748278.4893237986</v>
      </c>
      <c r="P116" s="1"/>
      <c r="Q116" s="1" t="s">
        <v>16</v>
      </c>
      <c r="R116" s="1" t="s">
        <v>14</v>
      </c>
      <c r="S116" s="1" t="s">
        <v>22</v>
      </c>
      <c r="T116" s="1" t="s">
        <v>179</v>
      </c>
      <c r="U116" s="1" t="s">
        <v>180</v>
      </c>
      <c r="V116" s="4">
        <f>VLOOKUP(T116,'[2]15 16 Budget'!$D$4:$I$1196,4,FALSE)</f>
        <v>221102.7</v>
      </c>
      <c r="W116" s="1"/>
      <c r="X116" s="4">
        <f>VLOOKUP(T116,'[2]15 16 Budget'!$D$4:$I$1196,6,FALSE)</f>
        <v>235695.47820000001</v>
      </c>
      <c r="Y116" s="1"/>
      <c r="Z116" s="4"/>
      <c r="AA116" s="1"/>
      <c r="AB116" s="1"/>
      <c r="AC116" s="1"/>
      <c r="AD116" s="1"/>
      <c r="AE116" s="1"/>
      <c r="AF116" s="1"/>
      <c r="AG116" s="1"/>
      <c r="AH116" s="1"/>
      <c r="AI116" s="5"/>
      <c r="AJ116" s="13"/>
    </row>
    <row r="117" spans="1:36" s="6" customFormat="1" x14ac:dyDescent="0.25">
      <c r="A117" s="1" t="s">
        <v>181</v>
      </c>
      <c r="B117" s="1" t="s">
        <v>182</v>
      </c>
      <c r="C117" s="4">
        <f>SUMIF('[2]15 16 Budget'!$B$5:$B$1194,'Per Item'!A117,'[2]15 16 Budget'!$G$5:$G$1194)</f>
        <v>0</v>
      </c>
      <c r="D117" s="1"/>
      <c r="E117" s="7">
        <f>SUMIF('[2]15 16 Budget'!$B$1:$B$1196,'Per Item'!A117,'[2]15 16 Budget'!$I$1:$I$1196)</f>
        <v>0</v>
      </c>
      <c r="F117" s="2"/>
      <c r="G117" s="2"/>
      <c r="H117" s="7">
        <v>0</v>
      </c>
      <c r="I117" s="9">
        <v>0</v>
      </c>
      <c r="J117" s="10"/>
      <c r="K117" s="7">
        <v>0</v>
      </c>
      <c r="L117" s="1"/>
      <c r="M117" s="11">
        <v>0</v>
      </c>
      <c r="N117" s="4"/>
      <c r="O117" s="4">
        <v>0</v>
      </c>
      <c r="P117" s="1"/>
      <c r="Q117" s="1" t="s">
        <v>16</v>
      </c>
      <c r="R117" s="1" t="s">
        <v>14</v>
      </c>
      <c r="S117" s="1" t="s">
        <v>27</v>
      </c>
      <c r="T117" s="1" t="s">
        <v>183</v>
      </c>
      <c r="U117" s="1" t="s">
        <v>184</v>
      </c>
      <c r="V117" s="4" t="str">
        <f>VLOOKUP(T117,'[2]15 16 Budget'!$D$4:$I$1196,4,FALSE)</f>
        <v xml:space="preserve">                         -  </v>
      </c>
      <c r="W117" s="1"/>
      <c r="X117" s="4">
        <f>VLOOKUP(T117,'[2]15 16 Budget'!$D$4:$I$1196,6,FALSE)</f>
        <v>0</v>
      </c>
      <c r="Y117" s="1"/>
      <c r="Z117" s="4"/>
      <c r="AA117" s="1"/>
      <c r="AB117" s="1"/>
      <c r="AC117" s="1"/>
      <c r="AD117" s="1"/>
      <c r="AE117" s="1"/>
      <c r="AF117" s="1"/>
      <c r="AG117" s="1"/>
      <c r="AH117" s="1"/>
      <c r="AI117" s="5"/>
      <c r="AJ117" s="13"/>
    </row>
    <row r="118" spans="1:36" s="6" customFormat="1" x14ac:dyDescent="0.25">
      <c r="A118" s="1" t="s">
        <v>185</v>
      </c>
      <c r="B118" s="1" t="s">
        <v>186</v>
      </c>
      <c r="C118" s="4">
        <f>SUMIF('[2]15 16 Budget'!$B$5:$B$1194,'Per Item'!A118,'[2]15 16 Budget'!$G$5:$G$1194)</f>
        <v>0</v>
      </c>
      <c r="D118" s="1"/>
      <c r="E118" s="7">
        <f>SUMIF('[2]15 16 Budget'!$B$1:$B$1196,'Per Item'!A118,'[2]15 16 Budget'!$I$1:$I$1196)</f>
        <v>0</v>
      </c>
      <c r="F118" s="2"/>
      <c r="G118" s="2"/>
      <c r="H118" s="7">
        <v>0</v>
      </c>
      <c r="I118" s="9">
        <v>0</v>
      </c>
      <c r="J118" s="10"/>
      <c r="K118" s="7">
        <v>0</v>
      </c>
      <c r="L118" s="1"/>
      <c r="M118" s="11">
        <v>0</v>
      </c>
      <c r="N118" s="4"/>
      <c r="O118" s="4">
        <v>0</v>
      </c>
      <c r="P118" s="1"/>
      <c r="Q118" s="1" t="s">
        <v>32</v>
      </c>
      <c r="R118" s="1" t="s">
        <v>14</v>
      </c>
      <c r="S118" s="1" t="s">
        <v>7</v>
      </c>
      <c r="T118" s="1" t="s">
        <v>187</v>
      </c>
      <c r="U118" s="1" t="s">
        <v>169</v>
      </c>
      <c r="V118" s="4">
        <f>VLOOKUP(T118,'[2]15 16 Budget'!$D$4:$I$1196,4,FALSE)</f>
        <v>134675.74</v>
      </c>
      <c r="W118" s="1"/>
      <c r="X118" s="4">
        <f>VLOOKUP(T118,'[2]15 16 Budget'!$D$4:$I$1196,6,FALSE)</f>
        <v>143564.33884000001</v>
      </c>
      <c r="Y118" s="1"/>
      <c r="Z118" s="4"/>
      <c r="AA118" s="1"/>
      <c r="AB118" s="1"/>
      <c r="AC118" s="1"/>
      <c r="AD118" s="1"/>
      <c r="AE118" s="1"/>
      <c r="AF118" s="1"/>
      <c r="AG118" s="1"/>
      <c r="AH118" s="1"/>
      <c r="AI118" s="5"/>
      <c r="AJ118" s="13"/>
    </row>
    <row r="119" spans="1:36" s="6" customFormat="1" x14ac:dyDescent="0.25">
      <c r="A119" s="1" t="s">
        <v>188</v>
      </c>
      <c r="B119" s="1" t="s">
        <v>189</v>
      </c>
      <c r="C119" s="4">
        <f>SUMIF('[2]15 16 Budget'!$B$5:$B$1194,'Per Item'!A119,'[2]15 16 Budget'!$G$5:$G$1194)</f>
        <v>0</v>
      </c>
      <c r="D119" s="1"/>
      <c r="E119" s="7">
        <f>SUMIF('[2]15 16 Budget'!$B$1:$B$1196,'Per Item'!A119,'[2]15 16 Budget'!$I$1:$I$1196)</f>
        <v>0</v>
      </c>
      <c r="F119" s="2"/>
      <c r="G119" s="2"/>
      <c r="H119" s="7">
        <v>0</v>
      </c>
      <c r="I119" s="9">
        <v>0</v>
      </c>
      <c r="J119" s="10"/>
      <c r="K119" s="7">
        <v>0</v>
      </c>
      <c r="L119" s="1"/>
      <c r="M119" s="11">
        <v>0</v>
      </c>
      <c r="N119" s="4"/>
      <c r="O119" s="4">
        <v>0</v>
      </c>
      <c r="P119" s="1"/>
      <c r="Q119" s="1" t="s">
        <v>36</v>
      </c>
      <c r="R119" s="1" t="s">
        <v>14</v>
      </c>
      <c r="S119" s="1" t="s">
        <v>7</v>
      </c>
      <c r="T119" s="1" t="s">
        <v>190</v>
      </c>
      <c r="U119" s="1" t="s">
        <v>169</v>
      </c>
      <c r="V119" s="4">
        <f>VLOOKUP(T119,'[2]15 16 Budget'!$D$4:$I$1196,4,FALSE)</f>
        <v>24716.720000000001</v>
      </c>
      <c r="W119" s="1"/>
      <c r="X119" s="4">
        <f>VLOOKUP(T119,'[2]15 16 Budget'!$D$4:$I$1196,6,FALSE)</f>
        <v>26348.023520000002</v>
      </c>
      <c r="Y119" s="1"/>
      <c r="Z119" s="4"/>
      <c r="AA119" s="1"/>
      <c r="AB119" s="1"/>
      <c r="AC119" s="1"/>
      <c r="AD119" s="1"/>
      <c r="AE119" s="1"/>
      <c r="AF119" s="1"/>
      <c r="AG119" s="1"/>
      <c r="AH119" s="1"/>
      <c r="AI119" s="5"/>
      <c r="AJ119" s="13"/>
    </row>
    <row r="120" spans="1:36" s="6" customFormat="1" x14ac:dyDescent="0.25">
      <c r="A120" s="1" t="s">
        <v>191</v>
      </c>
      <c r="B120" s="1" t="s">
        <v>192</v>
      </c>
      <c r="C120" s="4">
        <f>SUMIF('[2]15 16 Budget'!$B$5:$B$1194,'Per Item'!A120,'[2]15 16 Budget'!$G$5:$G$1194)</f>
        <v>0</v>
      </c>
      <c r="D120" s="1"/>
      <c r="E120" s="7">
        <f>SUMIF('[2]15 16 Budget'!$B$1:$B$1196,'Per Item'!A120,'[2]15 16 Budget'!$I$1:$I$1196)</f>
        <v>0</v>
      </c>
      <c r="F120" s="2"/>
      <c r="G120" s="2"/>
      <c r="H120" s="7">
        <v>0</v>
      </c>
      <c r="I120" s="9">
        <v>0</v>
      </c>
      <c r="J120" s="10"/>
      <c r="K120" s="7">
        <v>0</v>
      </c>
      <c r="L120" s="1"/>
      <c r="M120" s="11">
        <v>0</v>
      </c>
      <c r="N120" s="4"/>
      <c r="O120" s="4">
        <v>0</v>
      </c>
      <c r="P120" s="1"/>
      <c r="Q120" s="1" t="s">
        <v>46</v>
      </c>
      <c r="R120" s="1" t="s">
        <v>14</v>
      </c>
      <c r="S120" s="1" t="s">
        <v>47</v>
      </c>
      <c r="T120" s="1" t="s">
        <v>193</v>
      </c>
      <c r="U120" s="1" t="s">
        <v>194</v>
      </c>
      <c r="V120" s="4" t="str">
        <f>VLOOKUP(T120,'[2]15 16 Budget'!$D$4:$I$1196,4,FALSE)</f>
        <v xml:space="preserve">                         -  </v>
      </c>
      <c r="W120" s="1"/>
      <c r="X120" s="4">
        <f>VLOOKUP(T120,'[2]15 16 Budget'!$D$4:$I$1196,6,FALSE)</f>
        <v>0</v>
      </c>
      <c r="Y120" s="1"/>
      <c r="Z120" s="4"/>
      <c r="AA120" s="1"/>
      <c r="AB120" s="1"/>
      <c r="AC120" s="1"/>
      <c r="AD120" s="1"/>
      <c r="AE120" s="1"/>
      <c r="AF120" s="1"/>
      <c r="AG120" s="1"/>
      <c r="AH120" s="1"/>
      <c r="AI120" s="5"/>
      <c r="AJ120" s="13"/>
    </row>
    <row r="121" spans="1:36" s="6" customFormat="1" x14ac:dyDescent="0.25">
      <c r="A121" s="1" t="s">
        <v>195</v>
      </c>
      <c r="B121" s="1" t="s">
        <v>196</v>
      </c>
      <c r="C121" s="4">
        <f>SUMIF('[2]15 16 Budget'!$B$5:$B$1194,'Per Item'!A121,'[2]15 16 Budget'!$G$5:$G$1194)</f>
        <v>0</v>
      </c>
      <c r="D121" s="1"/>
      <c r="E121" s="7">
        <f>SUMIF('[2]15 16 Budget'!$B$1:$B$1196,'Per Item'!A121,'[2]15 16 Budget'!$I$1:$I$1196)</f>
        <v>0</v>
      </c>
      <c r="F121" s="2"/>
      <c r="G121" s="2"/>
      <c r="H121" s="7">
        <v>0</v>
      </c>
      <c r="I121" s="9">
        <v>0</v>
      </c>
      <c r="J121" s="10"/>
      <c r="K121" s="7">
        <v>0</v>
      </c>
      <c r="L121" s="1"/>
      <c r="M121" s="11">
        <v>0</v>
      </c>
      <c r="N121" s="4"/>
      <c r="O121" s="4">
        <v>0</v>
      </c>
      <c r="P121" s="1"/>
      <c r="Q121" s="1" t="s">
        <v>46</v>
      </c>
      <c r="R121" s="1" t="s">
        <v>14</v>
      </c>
      <c r="S121" s="1" t="s">
        <v>52</v>
      </c>
      <c r="T121" s="1" t="s">
        <v>197</v>
      </c>
      <c r="U121" s="1" t="s">
        <v>198</v>
      </c>
      <c r="V121" s="4" t="str">
        <f>VLOOKUP(T121,'[2]15 16 Budget'!$D$4:$I$1196,4,FALSE)</f>
        <v xml:space="preserve">                         -  </v>
      </c>
      <c r="W121" s="1"/>
      <c r="X121" s="4">
        <f>VLOOKUP(T121,'[2]15 16 Budget'!$D$4:$I$1196,6,FALSE)</f>
        <v>0</v>
      </c>
      <c r="Y121" s="1"/>
      <c r="Z121" s="4"/>
      <c r="AA121" s="1"/>
      <c r="AB121" s="1"/>
      <c r="AC121" s="1"/>
      <c r="AD121" s="1"/>
      <c r="AE121" s="1"/>
      <c r="AF121" s="1"/>
      <c r="AG121" s="1"/>
      <c r="AH121" s="1"/>
      <c r="AI121" s="5"/>
      <c r="AJ121" s="13"/>
    </row>
    <row r="122" spans="1:36" s="6" customFormat="1" x14ac:dyDescent="0.25">
      <c r="A122" s="1" t="s">
        <v>199</v>
      </c>
      <c r="B122" s="1" t="s">
        <v>200</v>
      </c>
      <c r="C122" s="4">
        <f>SUMIF('[2]15 16 Budget'!$B$5:$B$1194,'Per Item'!A122,'[2]15 16 Budget'!$G$5:$G$1194)</f>
        <v>0</v>
      </c>
      <c r="D122" s="1"/>
      <c r="E122" s="7">
        <f>SUMIF('[2]15 16 Budget'!$B$1:$B$1196,'Per Item'!A122,'[2]15 16 Budget'!$I$1:$I$1196)</f>
        <v>0</v>
      </c>
      <c r="F122" s="2"/>
      <c r="G122" s="2"/>
      <c r="H122" s="7">
        <v>0</v>
      </c>
      <c r="I122" s="9">
        <v>0</v>
      </c>
      <c r="J122" s="10"/>
      <c r="K122" s="7">
        <v>0</v>
      </c>
      <c r="L122" s="1"/>
      <c r="M122" s="11">
        <v>0</v>
      </c>
      <c r="N122" s="4"/>
      <c r="O122" s="4">
        <v>0</v>
      </c>
      <c r="P122" s="1"/>
      <c r="Q122" s="1" t="s">
        <v>46</v>
      </c>
      <c r="R122" s="1" t="s">
        <v>14</v>
      </c>
      <c r="S122" s="1" t="s">
        <v>56</v>
      </c>
      <c r="T122" s="1" t="s">
        <v>201</v>
      </c>
      <c r="U122" s="1" t="s">
        <v>202</v>
      </c>
      <c r="V122" s="4" t="str">
        <f>VLOOKUP(T122,'[2]15 16 Budget'!$D$4:$I$1196,4,FALSE)</f>
        <v xml:space="preserve">                         -  </v>
      </c>
      <c r="W122" s="1"/>
      <c r="X122" s="4">
        <f>VLOOKUP(T122,'[2]15 16 Budget'!$D$4:$I$1196,6,FALSE)</f>
        <v>0</v>
      </c>
      <c r="Y122" s="1"/>
      <c r="Z122" s="4"/>
      <c r="AA122" s="1"/>
      <c r="AB122" s="1"/>
      <c r="AC122" s="1"/>
      <c r="AD122" s="1"/>
      <c r="AE122" s="1"/>
      <c r="AF122" s="1"/>
      <c r="AG122" s="1"/>
      <c r="AH122" s="1"/>
      <c r="AI122" s="5"/>
      <c r="AJ122" s="13"/>
    </row>
    <row r="123" spans="1:36" s="6" customFormat="1" x14ac:dyDescent="0.25">
      <c r="A123" s="1" t="s">
        <v>203</v>
      </c>
      <c r="B123" s="1" t="s">
        <v>204</v>
      </c>
      <c r="C123" s="4">
        <f>SUMIF('[2]15 16 Budget'!$B$5:$B$1194,'Per Item'!A123,'[2]15 16 Budget'!$G$5:$G$1194)</f>
        <v>0</v>
      </c>
      <c r="D123" s="1"/>
      <c r="E123" s="7">
        <f>SUMIF('[2]15 16 Budget'!$B$1:$B$1196,'Per Item'!A123,'[2]15 16 Budget'!$I$1:$I$1196)</f>
        <v>0</v>
      </c>
      <c r="F123" s="2"/>
      <c r="G123" s="2"/>
      <c r="H123" s="7">
        <v>0</v>
      </c>
      <c r="I123" s="9">
        <v>0</v>
      </c>
      <c r="J123" s="10"/>
      <c r="K123" s="7">
        <v>0</v>
      </c>
      <c r="L123" s="1"/>
      <c r="M123" s="11">
        <v>0</v>
      </c>
      <c r="N123" s="4"/>
      <c r="O123" s="4">
        <v>0</v>
      </c>
      <c r="P123" s="1"/>
      <c r="Q123" s="1" t="s">
        <v>46</v>
      </c>
      <c r="R123" s="1" t="s">
        <v>14</v>
      </c>
      <c r="S123" s="1" t="s">
        <v>61</v>
      </c>
      <c r="T123" s="1" t="s">
        <v>205</v>
      </c>
      <c r="U123" s="1" t="s">
        <v>206</v>
      </c>
      <c r="V123" s="4">
        <f>VLOOKUP(T123,'[2]15 16 Budget'!$D$4:$I$1196,4,FALSE)</f>
        <v>94148.1</v>
      </c>
      <c r="W123" s="1"/>
      <c r="X123" s="4">
        <f>VLOOKUP(T123,'[2]15 16 Budget'!$D$4:$I$1196,6,FALSE)</f>
        <v>100361.87460000001</v>
      </c>
      <c r="Y123" s="1"/>
      <c r="Z123" s="4"/>
      <c r="AA123" s="1"/>
      <c r="AB123" s="1"/>
      <c r="AC123" s="1"/>
      <c r="AD123" s="1"/>
      <c r="AE123" s="1"/>
      <c r="AF123" s="1"/>
      <c r="AG123" s="1"/>
      <c r="AH123" s="1"/>
      <c r="AI123" s="5"/>
      <c r="AJ123" s="13"/>
    </row>
    <row r="124" spans="1:36" s="6" customFormat="1" x14ac:dyDescent="0.25">
      <c r="A124" s="1" t="s">
        <v>207</v>
      </c>
      <c r="B124" s="1" t="s">
        <v>208</v>
      </c>
      <c r="C124" s="4">
        <f>SUMIF('[2]15 16 Budget'!$B$5:$B$1194,'Per Item'!A124,'[2]15 16 Budget'!$G$5:$G$1194)</f>
        <v>16992650</v>
      </c>
      <c r="D124" s="1"/>
      <c r="E124" s="7">
        <f>SUMIF('[2]15 16 Budget'!$B$1:$B$1196,'Per Item'!A124,'[2]15 16 Budget'!$I$1:$I$1196)</f>
        <v>16588900.000000002</v>
      </c>
      <c r="F124" s="2"/>
      <c r="G124" s="2"/>
      <c r="H124" s="7">
        <v>17055996.490000002</v>
      </c>
      <c r="I124" s="9">
        <v>8823836.4800000004</v>
      </c>
      <c r="J124" s="10"/>
      <c r="K124" s="7">
        <v>16891000</v>
      </c>
      <c r="L124" s="1"/>
      <c r="M124" s="11">
        <v>17415400</v>
      </c>
      <c r="N124" s="4"/>
      <c r="O124" s="4">
        <v>18200099.999999996</v>
      </c>
      <c r="P124" s="1"/>
      <c r="Q124" s="1" t="s">
        <v>66</v>
      </c>
      <c r="R124" s="1" t="s">
        <v>14</v>
      </c>
      <c r="S124" s="1" t="s">
        <v>7</v>
      </c>
      <c r="T124" s="1" t="s">
        <v>209</v>
      </c>
      <c r="U124" s="1" t="s">
        <v>169</v>
      </c>
      <c r="V124" s="4">
        <f>VLOOKUP(T124,'[2]15 16 Budget'!$D$4:$I$1196,4,FALSE)</f>
        <v>34545.879999999997</v>
      </c>
      <c r="W124" s="1"/>
      <c r="X124" s="4">
        <f>VLOOKUP(T124,'[2]15 16 Budget'!$D$4:$I$1196,6,FALSE)</f>
        <v>36825.908080000001</v>
      </c>
      <c r="Y124" s="1"/>
      <c r="Z124" s="4"/>
      <c r="AA124" s="1"/>
      <c r="AB124" s="1"/>
      <c r="AC124" s="1"/>
      <c r="AD124" s="1"/>
      <c r="AE124" s="1"/>
      <c r="AF124" s="1"/>
      <c r="AG124" s="1"/>
      <c r="AH124" s="1"/>
      <c r="AI124" s="5"/>
      <c r="AJ124" s="13"/>
    </row>
    <row r="125" spans="1:36" s="6" customFormat="1" x14ac:dyDescent="0.25">
      <c r="A125" s="1" t="s">
        <v>210</v>
      </c>
      <c r="B125" s="1" t="s">
        <v>211</v>
      </c>
      <c r="C125" s="4">
        <f>SUMIF('[2]15 16 Budget'!$B$5:$B$1194,'Per Item'!A125,'[2]15 16 Budget'!$G$5:$G$1194)</f>
        <v>2000000</v>
      </c>
      <c r="D125" s="1"/>
      <c r="E125" s="7">
        <f>SUMIF('[2]15 16 Budget'!$B$1:$B$1196,'Per Item'!A125,'[2]15 16 Budget'!$I$1:$I$1196)</f>
        <v>1033000</v>
      </c>
      <c r="F125" s="2" t="s">
        <v>212</v>
      </c>
      <c r="G125" s="2"/>
      <c r="H125" s="7">
        <v>1033000</v>
      </c>
      <c r="I125" s="9">
        <v>766970.4</v>
      </c>
      <c r="J125" s="10"/>
      <c r="K125" s="7">
        <v>1000000</v>
      </c>
      <c r="L125" s="1"/>
      <c r="M125" s="11">
        <v>0</v>
      </c>
      <c r="N125" s="4"/>
      <c r="O125" s="4">
        <v>0</v>
      </c>
      <c r="P125" s="1"/>
      <c r="Q125" s="1" t="s">
        <v>70</v>
      </c>
      <c r="R125" s="1" t="s">
        <v>14</v>
      </c>
      <c r="S125" s="1" t="s">
        <v>7</v>
      </c>
      <c r="T125" s="1" t="s">
        <v>213</v>
      </c>
      <c r="U125" s="1" t="s">
        <v>169</v>
      </c>
      <c r="V125" s="4">
        <f>VLOOKUP(T125,'[2]15 16 Budget'!$D$4:$I$1196,4,FALSE)</f>
        <v>116570.89</v>
      </c>
      <c r="W125" s="1"/>
      <c r="X125" s="4">
        <f>VLOOKUP(T125,'[2]15 16 Budget'!$D$4:$I$1196,6,FALSE)</f>
        <v>124264.56874</v>
      </c>
      <c r="Y125" s="1"/>
      <c r="Z125" s="4"/>
      <c r="AA125" s="1"/>
      <c r="AB125" s="1"/>
      <c r="AC125" s="1"/>
      <c r="AD125" s="1"/>
      <c r="AE125" s="1"/>
      <c r="AF125" s="1"/>
      <c r="AG125" s="1"/>
      <c r="AH125" s="1"/>
      <c r="AI125" s="5"/>
      <c r="AJ125" s="13"/>
    </row>
    <row r="126" spans="1:36" s="6" customFormat="1" x14ac:dyDescent="0.25">
      <c r="A126" s="1" t="s">
        <v>214</v>
      </c>
      <c r="B126" s="1" t="s">
        <v>215</v>
      </c>
      <c r="C126" s="4">
        <f>SUMIF('[2]15 16 Budget'!$B$5:$B$1194,'Per Item'!A126,'[2]15 16 Budget'!$G$5:$G$1194)</f>
        <v>0</v>
      </c>
      <c r="D126" s="1"/>
      <c r="E126" s="7">
        <f>SUMIF('[2]15 16 Budget'!$B$1:$B$1196,'Per Item'!A126,'[2]15 16 Budget'!$I$1:$I$1196)</f>
        <v>0</v>
      </c>
      <c r="F126" s="2"/>
      <c r="G126" s="2"/>
      <c r="H126" s="7">
        <v>0</v>
      </c>
      <c r="I126" s="9">
        <v>0</v>
      </c>
      <c r="J126" s="10"/>
      <c r="K126" s="7">
        <v>0</v>
      </c>
      <c r="L126" s="1"/>
      <c r="M126" s="11">
        <v>0</v>
      </c>
      <c r="N126" s="4"/>
      <c r="O126" s="4">
        <v>0</v>
      </c>
      <c r="P126" s="1"/>
      <c r="Q126" s="1" t="s">
        <v>74</v>
      </c>
      <c r="R126" s="1" t="s">
        <v>14</v>
      </c>
      <c r="S126" s="1" t="s">
        <v>7</v>
      </c>
      <c r="T126" s="1" t="s">
        <v>216</v>
      </c>
      <c r="U126" s="1" t="s">
        <v>169</v>
      </c>
      <c r="V126" s="4">
        <f>VLOOKUP(T126,'[2]15 16 Budget'!$D$4:$I$1196,4,FALSE)</f>
        <v>12425.02</v>
      </c>
      <c r="W126" s="1"/>
      <c r="X126" s="4">
        <f>VLOOKUP(T126,'[2]15 16 Budget'!$D$4:$I$1196,6,FALSE)</f>
        <v>13245.071320000001</v>
      </c>
      <c r="Y126" s="1"/>
      <c r="Z126" s="4"/>
      <c r="AA126" s="1"/>
      <c r="AB126" s="1"/>
      <c r="AC126" s="1"/>
      <c r="AD126" s="1"/>
      <c r="AE126" s="1"/>
      <c r="AF126" s="1"/>
      <c r="AG126" s="1"/>
      <c r="AH126" s="1"/>
      <c r="AI126" s="5"/>
      <c r="AJ126" s="13"/>
    </row>
    <row r="127" spans="1:36" s="6" customFormat="1" x14ac:dyDescent="0.25">
      <c r="A127" s="1" t="s">
        <v>217</v>
      </c>
      <c r="B127" s="1" t="s">
        <v>218</v>
      </c>
      <c r="C127" s="4">
        <f>SUMIF('[2]15 16 Budget'!$B$5:$B$1194,'Per Item'!A127,'[2]15 16 Budget'!$G$5:$G$1194)</f>
        <v>1650000</v>
      </c>
      <c r="D127" s="1"/>
      <c r="E127" s="7">
        <f>SUMIF('[2]15 16 Budget'!$B$1:$B$1196,'Per Item'!A127,'[2]15 16 Budget'!$I$1:$I$1196)</f>
        <v>1800000</v>
      </c>
      <c r="F127" s="2"/>
      <c r="G127" s="2"/>
      <c r="H127" s="7">
        <v>1800000</v>
      </c>
      <c r="I127" s="9">
        <v>847864.55</v>
      </c>
      <c r="J127" s="10"/>
      <c r="K127" s="7">
        <v>1800000</v>
      </c>
      <c r="L127" s="1"/>
      <c r="M127" s="11">
        <v>1825000</v>
      </c>
      <c r="N127" s="4"/>
      <c r="O127" s="4">
        <v>1900000</v>
      </c>
      <c r="P127" s="1"/>
      <c r="Q127" s="1" t="s">
        <v>78</v>
      </c>
      <c r="R127" s="1" t="s">
        <v>14</v>
      </c>
      <c r="S127" s="1" t="s">
        <v>79</v>
      </c>
      <c r="T127" s="1" t="s">
        <v>219</v>
      </c>
      <c r="U127" s="1" t="s">
        <v>220</v>
      </c>
      <c r="V127" s="4" t="str">
        <f>VLOOKUP(T127,'[2]15 16 Budget'!$D$4:$I$1196,4,FALSE)</f>
        <v xml:space="preserve">                         -  </v>
      </c>
      <c r="W127" s="1"/>
      <c r="X127" s="4">
        <f>VLOOKUP(T127,'[2]15 16 Budget'!$D$4:$I$1196,6,FALSE)</f>
        <v>0</v>
      </c>
      <c r="Y127" s="1"/>
      <c r="Z127" s="4"/>
      <c r="AA127" s="1"/>
      <c r="AB127" s="1"/>
      <c r="AC127" s="1"/>
      <c r="AD127" s="1"/>
      <c r="AE127" s="1"/>
      <c r="AF127" s="1"/>
      <c r="AG127" s="1"/>
      <c r="AH127" s="1"/>
      <c r="AI127" s="5"/>
      <c r="AJ127" s="13"/>
    </row>
    <row r="128" spans="1:36" s="6" customFormat="1" x14ac:dyDescent="0.25">
      <c r="A128" s="1" t="s">
        <v>221</v>
      </c>
      <c r="B128" s="1" t="s">
        <v>222</v>
      </c>
      <c r="C128" s="4">
        <f>SUMIF('[2]15 16 Budget'!$B$5:$B$1194,'Per Item'!A128,'[2]15 16 Budget'!$G$5:$G$1194)</f>
        <v>890000</v>
      </c>
      <c r="D128" s="1"/>
      <c r="E128" s="7">
        <f>SUMIF('[2]15 16 Budget'!$B$1:$B$1196,'Per Item'!A128,'[2]15 16 Budget'!$I$1:$I$1196)</f>
        <v>1076400</v>
      </c>
      <c r="F128" s="2"/>
      <c r="G128" s="2"/>
      <c r="H128" s="7">
        <v>1076400</v>
      </c>
      <c r="I128" s="9">
        <v>-40940.82</v>
      </c>
      <c r="J128" s="10"/>
      <c r="K128" s="7">
        <v>272000</v>
      </c>
      <c r="L128" s="1"/>
      <c r="M128" s="11">
        <v>284648</v>
      </c>
      <c r="N128" s="4"/>
      <c r="O128" s="4">
        <v>298595.75199999998</v>
      </c>
      <c r="P128" s="1"/>
      <c r="Q128" s="1" t="s">
        <v>78</v>
      </c>
      <c r="R128" s="1" t="s">
        <v>14</v>
      </c>
      <c r="S128" s="1" t="s">
        <v>84</v>
      </c>
      <c r="T128" s="1" t="s">
        <v>223</v>
      </c>
      <c r="U128" s="1" t="s">
        <v>224</v>
      </c>
      <c r="V128" s="4">
        <f>VLOOKUP(T128,'[2]15 16 Budget'!$D$4:$I$1196,4,FALSE)</f>
        <v>207164.59</v>
      </c>
      <c r="W128" s="1"/>
      <c r="X128" s="4">
        <f>VLOOKUP(T128,'[2]15 16 Budget'!$D$4:$I$1196,6,FALSE)</f>
        <v>220837.45294000002</v>
      </c>
      <c r="Y128" s="1"/>
      <c r="Z128" s="4"/>
      <c r="AA128" s="1"/>
      <c r="AB128" s="1"/>
      <c r="AC128" s="1"/>
      <c r="AD128" s="1"/>
      <c r="AE128" s="1"/>
      <c r="AF128" s="1"/>
      <c r="AG128" s="1"/>
      <c r="AH128" s="1"/>
      <c r="AI128" s="5"/>
      <c r="AJ128" s="13"/>
    </row>
    <row r="129" spans="1:36" s="6" customFormat="1" x14ac:dyDescent="0.25">
      <c r="A129" s="1" t="s">
        <v>225</v>
      </c>
      <c r="B129" s="1" t="s">
        <v>226</v>
      </c>
      <c r="C129" s="4">
        <f>SUMIF('[2]15 16 Budget'!$B$5:$B$1194,'Per Item'!A129,'[2]15 16 Budget'!$G$5:$G$1194)</f>
        <v>20900000</v>
      </c>
      <c r="D129" s="1"/>
      <c r="E129" s="7">
        <f>SUMIF('[2]15 16 Budget'!$B$1:$B$1196,'Per Item'!A129,'[2]15 16 Budget'!$I$1:$I$1196)</f>
        <v>40000000</v>
      </c>
      <c r="F129" s="2"/>
      <c r="G129" s="2"/>
      <c r="H129" s="7">
        <v>35000000</v>
      </c>
      <c r="I129" s="9">
        <v>18117280.109999999</v>
      </c>
      <c r="J129" s="10"/>
      <c r="K129" s="7">
        <v>53000000</v>
      </c>
      <c r="L129" s="1"/>
      <c r="M129" s="11">
        <v>15000000</v>
      </c>
      <c r="N129" s="4"/>
      <c r="O129" s="4">
        <v>0</v>
      </c>
      <c r="P129" s="1"/>
      <c r="Q129" s="1" t="s">
        <v>78</v>
      </c>
      <c r="R129" s="1" t="s">
        <v>14</v>
      </c>
      <c r="S129" s="1" t="s">
        <v>89</v>
      </c>
      <c r="T129" s="1" t="s">
        <v>227</v>
      </c>
      <c r="U129" s="1" t="s">
        <v>228</v>
      </c>
      <c r="V129" s="4" t="str">
        <f>VLOOKUP(T129,'[2]15 16 Budget'!$D$4:$I$1196,4,FALSE)</f>
        <v xml:space="preserve">                         -  </v>
      </c>
      <c r="W129" s="1"/>
      <c r="X129" s="4">
        <f>VLOOKUP(T129,'[2]15 16 Budget'!$D$4:$I$1196,6,FALSE)</f>
        <v>0</v>
      </c>
      <c r="Y129" s="1"/>
      <c r="Z129" s="4"/>
      <c r="AA129" s="1"/>
      <c r="AB129" s="1"/>
      <c r="AC129" s="1"/>
      <c r="AD129" s="1"/>
      <c r="AE129" s="1"/>
      <c r="AF129" s="1"/>
      <c r="AG129" s="1"/>
      <c r="AH129" s="1"/>
      <c r="AI129" s="5"/>
      <c r="AJ129" s="13"/>
    </row>
    <row r="130" spans="1:36" s="6" customFormat="1" x14ac:dyDescent="0.25">
      <c r="A130" s="1" t="s">
        <v>229</v>
      </c>
      <c r="B130" s="1" t="s">
        <v>230</v>
      </c>
      <c r="C130" s="4">
        <f>SUMIF('[2]15 16 Budget'!$B$5:$B$1194,'Per Item'!A130,'[2]15 16 Budget'!$G$5:$G$1194)</f>
        <v>0</v>
      </c>
      <c r="D130" s="1"/>
      <c r="E130" s="7">
        <f>SUMIF('[2]15 16 Budget'!$B$1:$B$1196,'Per Item'!A130,'[2]15 16 Budget'!$I$1:$I$1196)</f>
        <v>0</v>
      </c>
      <c r="F130" s="2"/>
      <c r="G130" s="2"/>
      <c r="H130" s="7">
        <v>0</v>
      </c>
      <c r="I130" s="9">
        <v>0</v>
      </c>
      <c r="J130" s="10"/>
      <c r="K130" s="7">
        <v>0</v>
      </c>
      <c r="L130" s="1"/>
      <c r="M130" s="11">
        <v>0</v>
      </c>
      <c r="N130" s="4"/>
      <c r="O130" s="4">
        <v>0</v>
      </c>
      <c r="P130" s="1"/>
      <c r="Q130" s="1" t="s">
        <v>94</v>
      </c>
      <c r="R130" s="1" t="s">
        <v>14</v>
      </c>
      <c r="S130" s="1" t="s">
        <v>7</v>
      </c>
      <c r="T130" s="1" t="s">
        <v>231</v>
      </c>
      <c r="U130" s="1" t="s">
        <v>169</v>
      </c>
      <c r="V130" s="4">
        <f>VLOOKUP(T130,'[2]15 16 Budget'!$D$4:$I$1196,4,FALSE)</f>
        <v>55477.279999999999</v>
      </c>
      <c r="W130" s="1"/>
      <c r="X130" s="4">
        <f>VLOOKUP(T130,'[2]15 16 Budget'!$D$4:$I$1196,6,FALSE)</f>
        <v>59138.780480000001</v>
      </c>
      <c r="Y130" s="1"/>
      <c r="Z130" s="4"/>
      <c r="AA130" s="1"/>
      <c r="AB130" s="1"/>
      <c r="AC130" s="1"/>
      <c r="AD130" s="1"/>
      <c r="AE130" s="1"/>
      <c r="AF130" s="1"/>
      <c r="AG130" s="1"/>
      <c r="AH130" s="1"/>
      <c r="AI130" s="5"/>
      <c r="AJ130" s="13"/>
    </row>
    <row r="131" spans="1:36" s="6" customFormat="1" x14ac:dyDescent="0.25">
      <c r="A131" s="1" t="s">
        <v>232</v>
      </c>
      <c r="B131" s="1" t="s">
        <v>233</v>
      </c>
      <c r="C131" s="4">
        <f>SUMIF('[2]15 16 Budget'!$B$5:$B$1194,'Per Item'!A131,'[2]15 16 Budget'!$G$5:$G$1194)</f>
        <v>894350</v>
      </c>
      <c r="D131" s="1"/>
      <c r="E131" s="7">
        <f>SUMIF('[2]15 16 Budget'!$B$1:$B$1196,'Per Item'!A131,'[2]15 16 Budget'!$I$1:$I$1196)</f>
        <v>873100</v>
      </c>
      <c r="F131" s="2"/>
      <c r="G131" s="2"/>
      <c r="H131" s="7">
        <v>884140</v>
      </c>
      <c r="I131" s="9">
        <v>-90011.88</v>
      </c>
      <c r="J131" s="10"/>
      <c r="K131" s="7">
        <v>889000</v>
      </c>
      <c r="L131" s="1"/>
      <c r="M131" s="11">
        <v>916600</v>
      </c>
      <c r="N131" s="4"/>
      <c r="O131" s="4">
        <v>957900</v>
      </c>
      <c r="P131" s="1"/>
      <c r="Q131" s="1" t="s">
        <v>98</v>
      </c>
      <c r="R131" s="1" t="s">
        <v>14</v>
      </c>
      <c r="S131" s="1" t="s">
        <v>7</v>
      </c>
      <c r="T131" s="1" t="s">
        <v>234</v>
      </c>
      <c r="U131" s="1" t="s">
        <v>169</v>
      </c>
      <c r="V131" s="4">
        <f>VLOOKUP(T131,'[2]15 16 Budget'!$D$4:$I$1196,4,FALSE)</f>
        <v>55044.639999999999</v>
      </c>
      <c r="W131" s="1"/>
      <c r="X131" s="4">
        <f>VLOOKUP(T131,'[2]15 16 Budget'!$D$4:$I$1196,6,FALSE)</f>
        <v>58677.586240000004</v>
      </c>
      <c r="Y131" s="1"/>
      <c r="Z131" s="4"/>
      <c r="AA131" s="1"/>
      <c r="AB131" s="1"/>
      <c r="AC131" s="1"/>
      <c r="AD131" s="1"/>
      <c r="AE131" s="1"/>
      <c r="AF131" s="1"/>
      <c r="AG131" s="1"/>
      <c r="AH131" s="1"/>
      <c r="AI131" s="5"/>
      <c r="AJ131" s="13"/>
    </row>
    <row r="132" spans="1:36" s="6" customFormat="1" x14ac:dyDescent="0.25">
      <c r="A132" s="1" t="s">
        <v>235</v>
      </c>
      <c r="B132" s="1" t="s">
        <v>236</v>
      </c>
      <c r="C132" s="4">
        <f>SUMIF('[2]15 16 Budget'!$B$5:$B$1194,'Per Item'!A132,'[2]15 16 Budget'!$G$5:$G$1194)</f>
        <v>1000000</v>
      </c>
      <c r="D132" s="1"/>
      <c r="E132" s="7">
        <f>SUMIF('[2]15 16 Budget'!$B$1:$B$1196,'Per Item'!A132,'[2]15 16 Budget'!$I$1:$I$1196)</f>
        <v>7730000</v>
      </c>
      <c r="F132" s="2"/>
      <c r="G132" s="2"/>
      <c r="H132" s="7">
        <v>7730000</v>
      </c>
      <c r="I132" s="9">
        <v>0</v>
      </c>
      <c r="J132" s="10"/>
      <c r="K132" s="7">
        <v>15000000</v>
      </c>
      <c r="L132" s="1"/>
      <c r="M132" s="11">
        <v>5265000</v>
      </c>
      <c r="N132" s="4"/>
      <c r="O132" s="4">
        <v>8500000</v>
      </c>
      <c r="P132" s="1"/>
      <c r="Q132" s="1" t="s">
        <v>106</v>
      </c>
      <c r="R132" s="1" t="s">
        <v>14</v>
      </c>
      <c r="S132" s="1" t="s">
        <v>7</v>
      </c>
      <c r="T132" s="1" t="s">
        <v>237</v>
      </c>
      <c r="U132" s="1" t="s">
        <v>169</v>
      </c>
      <c r="V132" s="4">
        <f>VLOOKUP(T132,'[2]15 16 Budget'!$D$4:$I$1196,4,FALSE)</f>
        <v>11036.43</v>
      </c>
      <c r="W132" s="1"/>
      <c r="X132" s="4">
        <f>VLOOKUP(T132,'[2]15 16 Budget'!$D$4:$I$1196,6,FALSE)</f>
        <v>11764.83438</v>
      </c>
      <c r="Y132" s="1"/>
      <c r="Z132" s="4"/>
      <c r="AA132" s="1"/>
      <c r="AB132" s="1"/>
      <c r="AC132" s="1"/>
      <c r="AD132" s="1"/>
      <c r="AE132" s="1"/>
      <c r="AF132" s="1"/>
      <c r="AG132" s="1"/>
      <c r="AH132" s="1"/>
      <c r="AI132" s="5"/>
      <c r="AJ132" s="13"/>
    </row>
    <row r="133" spans="1:36" s="6" customFormat="1" hidden="1" x14ac:dyDescent="0.25">
      <c r="A133" s="1" t="s">
        <v>238</v>
      </c>
      <c r="B133" s="1" t="s">
        <v>239</v>
      </c>
      <c r="C133" s="4">
        <f>SUMIF('[2]15 16 Budget'!$B$5:$B$1194,'Per Item'!A133,'[2]15 16 Budget'!$G$5:$G$1194)</f>
        <v>0</v>
      </c>
      <c r="D133" s="1"/>
      <c r="E133" s="7">
        <f>SUMIF('[2]15 16 Budget'!$B$1:$B$1196,'Per Item'!A133,'[2]15 16 Budget'!$I$1:$I$1196)</f>
        <v>0</v>
      </c>
      <c r="F133" s="2"/>
      <c r="G133" s="2"/>
      <c r="H133" s="7">
        <v>0</v>
      </c>
      <c r="I133" s="9">
        <v>0</v>
      </c>
      <c r="J133" s="10"/>
      <c r="K133" s="7">
        <v>0</v>
      </c>
      <c r="L133" s="1"/>
      <c r="M133" s="11">
        <v>0</v>
      </c>
      <c r="N133" s="4"/>
      <c r="O133" s="4">
        <v>0</v>
      </c>
      <c r="P133" s="1"/>
      <c r="Q133" s="1" t="s">
        <v>110</v>
      </c>
      <c r="R133" s="1" t="s">
        <v>14</v>
      </c>
      <c r="S133" s="1" t="s">
        <v>111</v>
      </c>
      <c r="T133" s="1" t="s">
        <v>240</v>
      </c>
      <c r="U133" s="1" t="s">
        <v>241</v>
      </c>
      <c r="V133" s="4">
        <f>VLOOKUP(T133,'[2]15 16 Budget'!$D$4:$I$1196,4,FALSE)</f>
        <v>11849.32</v>
      </c>
      <c r="W133" s="1"/>
      <c r="X133" s="4">
        <f>VLOOKUP(T133,'[2]15 16 Budget'!$D$4:$I$1196,6,FALSE)</f>
        <v>12631.375120000001</v>
      </c>
      <c r="Y133" s="1"/>
      <c r="Z133" s="4"/>
      <c r="AA133" s="1"/>
      <c r="AB133" s="1"/>
      <c r="AC133" s="1"/>
      <c r="AD133" s="1"/>
      <c r="AE133" s="1"/>
      <c r="AF133" s="1"/>
      <c r="AG133" s="1"/>
      <c r="AH133" s="1"/>
      <c r="AI133" s="5"/>
      <c r="AJ133" s="13"/>
    </row>
    <row r="134" spans="1:36" s="6" customFormat="1" hidden="1" x14ac:dyDescent="0.25">
      <c r="A134" s="1" t="s">
        <v>242</v>
      </c>
      <c r="B134" s="1" t="s">
        <v>239</v>
      </c>
      <c r="C134" s="4">
        <f>SUMIF('[2]15 16 Budget'!$B$5:$B$1194,'Per Item'!A134,'[2]15 16 Budget'!$G$5:$G$1194)</f>
        <v>0</v>
      </c>
      <c r="D134" s="1"/>
      <c r="E134" s="7">
        <f>SUMIF('[2]15 16 Budget'!$B$1:$B$1196,'Per Item'!A134,'[2]15 16 Budget'!$I$1:$I$1196)</f>
        <v>0</v>
      </c>
      <c r="F134" s="2"/>
      <c r="G134" s="2"/>
      <c r="H134" s="7">
        <v>0</v>
      </c>
      <c r="I134" s="9">
        <v>0</v>
      </c>
      <c r="J134" s="10"/>
      <c r="K134" s="7">
        <v>0</v>
      </c>
      <c r="L134" s="1"/>
      <c r="M134" s="11">
        <v>0</v>
      </c>
      <c r="N134" s="4"/>
      <c r="O134" s="4">
        <v>0</v>
      </c>
      <c r="P134" s="1"/>
      <c r="Q134" s="1" t="s">
        <v>110</v>
      </c>
      <c r="R134" s="1" t="s">
        <v>14</v>
      </c>
      <c r="S134" s="1" t="s">
        <v>116</v>
      </c>
      <c r="T134" s="1" t="s">
        <v>243</v>
      </c>
      <c r="U134" s="1" t="s">
        <v>244</v>
      </c>
      <c r="V134" s="4">
        <f>VLOOKUP(T134,'[2]15 16 Budget'!$D$4:$I$1196,4,FALSE)</f>
        <v>35566.300000000003</v>
      </c>
      <c r="W134" s="1"/>
      <c r="X134" s="4">
        <f>VLOOKUP(T134,'[2]15 16 Budget'!$D$4:$I$1196,6,FALSE)</f>
        <v>37913.675800000005</v>
      </c>
      <c r="Y134" s="1"/>
      <c r="Z134" s="4"/>
      <c r="AA134" s="1"/>
      <c r="AB134" s="1"/>
      <c r="AC134" s="1"/>
      <c r="AD134" s="1"/>
      <c r="AE134" s="1"/>
      <c r="AF134" s="1"/>
      <c r="AG134" s="1"/>
      <c r="AH134" s="1"/>
      <c r="AI134" s="5"/>
      <c r="AJ134" s="13"/>
    </row>
    <row r="135" spans="1:36" s="6" customFormat="1" hidden="1" x14ac:dyDescent="0.25">
      <c r="A135" s="1" t="s">
        <v>245</v>
      </c>
      <c r="B135" s="1" t="s">
        <v>239</v>
      </c>
      <c r="C135" s="4">
        <f>SUMIF('[2]15 16 Budget'!$B$5:$B$1194,'Per Item'!A135,'[2]15 16 Budget'!$G$5:$G$1194)</f>
        <v>0</v>
      </c>
      <c r="D135" s="1"/>
      <c r="E135" s="7">
        <f>SUMIF('[2]15 16 Budget'!$B$1:$B$1196,'Per Item'!A135,'[2]15 16 Budget'!$I$1:$I$1196)</f>
        <v>0</v>
      </c>
      <c r="F135" s="2"/>
      <c r="G135" s="2"/>
      <c r="H135" s="7">
        <v>0</v>
      </c>
      <c r="I135" s="9">
        <v>0</v>
      </c>
      <c r="J135" s="10"/>
      <c r="K135" s="7">
        <v>0</v>
      </c>
      <c r="L135" s="1"/>
      <c r="M135" s="11">
        <v>0</v>
      </c>
      <c r="N135" s="4"/>
      <c r="O135" s="4">
        <v>0</v>
      </c>
      <c r="P135" s="1"/>
      <c r="Q135" s="1" t="s">
        <v>121</v>
      </c>
      <c r="R135" s="1" t="s">
        <v>14</v>
      </c>
      <c r="S135" s="1" t="s">
        <v>7</v>
      </c>
      <c r="T135" s="1" t="s">
        <v>246</v>
      </c>
      <c r="U135" s="1" t="s">
        <v>169</v>
      </c>
      <c r="V135" s="4" t="str">
        <f>VLOOKUP(T135,'[2]15 16 Budget'!$D$4:$I$1196,4,FALSE)</f>
        <v xml:space="preserve">                         -  </v>
      </c>
      <c r="W135" s="1"/>
      <c r="X135" s="4">
        <f>VLOOKUP(T135,'[2]15 16 Budget'!$D$4:$I$1196,6,FALSE)</f>
        <v>0</v>
      </c>
      <c r="Y135" s="1"/>
      <c r="Z135" s="4"/>
      <c r="AA135" s="1"/>
      <c r="AB135" s="1"/>
      <c r="AC135" s="1"/>
      <c r="AD135" s="1"/>
      <c r="AE135" s="1"/>
      <c r="AF135" s="1"/>
      <c r="AG135" s="1"/>
      <c r="AH135" s="1"/>
      <c r="AI135" s="5"/>
      <c r="AJ135" s="13"/>
    </row>
    <row r="136" spans="1:36" s="6" customFormat="1" hidden="1" x14ac:dyDescent="0.25">
      <c r="A136" s="1" t="s">
        <v>247</v>
      </c>
      <c r="B136" s="1" t="s">
        <v>239</v>
      </c>
      <c r="C136" s="4">
        <f>SUMIF('[2]15 16 Budget'!$B$5:$B$1194,'Per Item'!A136,'[2]15 16 Budget'!$G$5:$G$1194)</f>
        <v>0</v>
      </c>
      <c r="D136" s="1"/>
      <c r="E136" s="7">
        <f>SUMIF('[2]15 16 Budget'!$B$1:$B$1196,'Per Item'!A136,'[2]15 16 Budget'!$I$1:$I$1196)</f>
        <v>0</v>
      </c>
      <c r="F136" s="2"/>
      <c r="G136" s="2"/>
      <c r="H136" s="7">
        <v>0</v>
      </c>
      <c r="I136" s="9">
        <v>0</v>
      </c>
      <c r="J136" s="10"/>
      <c r="K136" s="7">
        <v>0</v>
      </c>
      <c r="L136" s="1"/>
      <c r="M136" s="11">
        <v>0</v>
      </c>
      <c r="N136" s="4"/>
      <c r="O136" s="4">
        <v>0</v>
      </c>
      <c r="P136" s="1"/>
      <c r="Q136" s="1" t="s">
        <v>10</v>
      </c>
      <c r="R136" s="1" t="s">
        <v>14</v>
      </c>
      <c r="S136" s="1" t="s">
        <v>7</v>
      </c>
      <c r="T136" s="1" t="s">
        <v>248</v>
      </c>
      <c r="U136" s="1" t="s">
        <v>169</v>
      </c>
      <c r="V136" s="4">
        <f>VLOOKUP(T136,'[2]15 16 Budget'!$D$4:$I$1196,4,FALSE)</f>
        <v>274208.19</v>
      </c>
      <c r="W136" s="1"/>
      <c r="X136" s="4">
        <f>VLOOKUP(T136,'[2]15 16 Budget'!$D$4:$I$1196,6,FALSE)</f>
        <v>292305.93054000003</v>
      </c>
      <c r="Y136" s="1"/>
      <c r="Z136" s="4"/>
      <c r="AA136" s="1"/>
      <c r="AB136" s="1"/>
      <c r="AC136" s="1"/>
      <c r="AD136" s="1"/>
      <c r="AE136" s="1"/>
      <c r="AF136" s="1"/>
      <c r="AG136" s="1"/>
      <c r="AH136" s="1"/>
      <c r="AI136" s="5"/>
      <c r="AJ136" s="13"/>
    </row>
    <row r="137" spans="1:36" s="6" customFormat="1" hidden="1" x14ac:dyDescent="0.25">
      <c r="A137" s="1" t="s">
        <v>249</v>
      </c>
      <c r="B137" s="1" t="s">
        <v>239</v>
      </c>
      <c r="C137" s="4">
        <f>SUMIF('[2]15 16 Budget'!$B$5:$B$1194,'Per Item'!A137,'[2]15 16 Budget'!$G$5:$G$1194)</f>
        <v>0</v>
      </c>
      <c r="D137" s="1"/>
      <c r="E137" s="7">
        <f>SUMIF('[2]15 16 Budget'!$B$1:$B$1196,'Per Item'!A137,'[2]15 16 Budget'!$I$1:$I$1196)</f>
        <v>0</v>
      </c>
      <c r="F137" s="2"/>
      <c r="G137" s="2"/>
      <c r="H137" s="7">
        <v>0</v>
      </c>
      <c r="I137" s="9">
        <v>0</v>
      </c>
      <c r="J137" s="10"/>
      <c r="K137" s="7">
        <v>0</v>
      </c>
      <c r="L137" s="1"/>
      <c r="M137" s="11">
        <v>0</v>
      </c>
      <c r="N137" s="4"/>
      <c r="O137" s="4">
        <v>0</v>
      </c>
      <c r="P137" s="1"/>
      <c r="Q137" s="1" t="s">
        <v>59</v>
      </c>
      <c r="R137" s="1" t="s">
        <v>14</v>
      </c>
      <c r="S137" s="1" t="s">
        <v>7</v>
      </c>
      <c r="T137" s="1" t="s">
        <v>250</v>
      </c>
      <c r="U137" s="1" t="s">
        <v>169</v>
      </c>
      <c r="V137" s="4">
        <f>VLOOKUP(T137,'[2]15 16 Budget'!$D$4:$I$1196,4,FALSE)</f>
        <v>222534.61</v>
      </c>
      <c r="W137" s="1"/>
      <c r="X137" s="4">
        <f>VLOOKUP(T137,'[2]15 16 Budget'!$D$4:$I$1196,6,FALSE)</f>
        <v>237221.89426</v>
      </c>
      <c r="Y137" s="1"/>
      <c r="Z137" s="4"/>
      <c r="AA137" s="1"/>
      <c r="AB137" s="1"/>
      <c r="AC137" s="1"/>
      <c r="AD137" s="1"/>
      <c r="AE137" s="1"/>
      <c r="AF137" s="1"/>
      <c r="AG137" s="1"/>
      <c r="AH137" s="1"/>
      <c r="AI137" s="5"/>
      <c r="AJ137" s="13"/>
    </row>
    <row r="138" spans="1:36" s="6" customFormat="1" hidden="1" x14ac:dyDescent="0.25">
      <c r="A138" s="1" t="s">
        <v>251</v>
      </c>
      <c r="B138" s="1" t="s">
        <v>239</v>
      </c>
      <c r="C138" s="4">
        <f>SUMIF('[2]15 16 Budget'!$B$5:$B$1194,'Per Item'!A138,'[2]15 16 Budget'!$G$5:$G$1194)</f>
        <v>0</v>
      </c>
      <c r="D138" s="1"/>
      <c r="E138" s="7">
        <f>SUMIF('[2]15 16 Budget'!$B$1:$B$1196,'Per Item'!A138,'[2]15 16 Budget'!$I$1:$I$1196)</f>
        <v>0</v>
      </c>
      <c r="F138" s="2"/>
      <c r="G138" s="2"/>
      <c r="H138" s="7">
        <v>0</v>
      </c>
      <c r="I138" s="9">
        <v>0</v>
      </c>
      <c r="J138" s="10"/>
      <c r="K138" s="7">
        <v>0</v>
      </c>
      <c r="L138" s="1"/>
      <c r="M138" s="11">
        <v>0</v>
      </c>
      <c r="N138" s="4"/>
      <c r="O138" s="4">
        <v>0</v>
      </c>
      <c r="P138" s="1"/>
      <c r="Q138" s="1" t="s">
        <v>132</v>
      </c>
      <c r="R138" s="1" t="s">
        <v>14</v>
      </c>
      <c r="S138" s="1" t="s">
        <v>7</v>
      </c>
      <c r="T138" s="1" t="s">
        <v>252</v>
      </c>
      <c r="U138" s="1" t="s">
        <v>169</v>
      </c>
      <c r="V138" s="4">
        <f>VLOOKUP(T138,'[2]15 16 Budget'!$D$4:$I$1196,4,FALSE)</f>
        <v>123433.76</v>
      </c>
      <c r="W138" s="1"/>
      <c r="X138" s="4">
        <f>VLOOKUP(T138,'[2]15 16 Budget'!$D$4:$I$1196,6,FALSE)</f>
        <v>131580.38816</v>
      </c>
      <c r="Y138" s="1"/>
      <c r="Z138" s="4"/>
      <c r="AA138" s="1"/>
      <c r="AB138" s="1"/>
      <c r="AC138" s="1"/>
      <c r="AD138" s="1"/>
      <c r="AE138" s="1"/>
      <c r="AF138" s="1"/>
      <c r="AG138" s="1"/>
      <c r="AH138" s="1"/>
      <c r="AI138" s="5"/>
      <c r="AJ138" s="13"/>
    </row>
    <row r="139" spans="1:36" s="6" customFormat="1" hidden="1" x14ac:dyDescent="0.25">
      <c r="A139" s="1" t="s">
        <v>253</v>
      </c>
      <c r="B139" s="1" t="s">
        <v>239</v>
      </c>
      <c r="C139" s="4">
        <f>SUMIF('[2]15 16 Budget'!$B$5:$B$1194,'Per Item'!A139,'[2]15 16 Budget'!$G$5:$G$1194)</f>
        <v>0</v>
      </c>
      <c r="D139" s="1"/>
      <c r="E139" s="7">
        <f>SUMIF('[2]15 16 Budget'!$B$1:$B$1196,'Per Item'!A139,'[2]15 16 Budget'!$I$1:$I$1196)</f>
        <v>0</v>
      </c>
      <c r="F139" s="2"/>
      <c r="G139" s="2"/>
      <c r="H139" s="7">
        <v>0</v>
      </c>
      <c r="I139" s="9">
        <v>0</v>
      </c>
      <c r="J139" s="10"/>
      <c r="K139" s="7">
        <v>0</v>
      </c>
      <c r="L139" s="1"/>
      <c r="M139" s="11">
        <v>0</v>
      </c>
      <c r="N139" s="4"/>
      <c r="O139" s="4">
        <v>0</v>
      </c>
      <c r="P139" s="1"/>
      <c r="Q139" s="1" t="s">
        <v>136</v>
      </c>
      <c r="R139" s="1" t="s">
        <v>14</v>
      </c>
      <c r="S139" s="1" t="s">
        <v>7</v>
      </c>
      <c r="T139" s="1" t="s">
        <v>254</v>
      </c>
      <c r="U139" s="1" t="s">
        <v>169</v>
      </c>
      <c r="V139" s="4">
        <f>VLOOKUP(T139,'[2]15 16 Budget'!$D$4:$I$1196,4,FALSE)</f>
        <v>282748.39</v>
      </c>
      <c r="W139" s="1"/>
      <c r="X139" s="4">
        <f>VLOOKUP(T139,'[2]15 16 Budget'!$D$4:$I$1196,6,FALSE)</f>
        <v>301409.78374000004</v>
      </c>
      <c r="Y139" s="1"/>
      <c r="Z139" s="4"/>
      <c r="AA139" s="1"/>
      <c r="AB139" s="1"/>
      <c r="AC139" s="1"/>
      <c r="AD139" s="1"/>
      <c r="AE139" s="1"/>
      <c r="AF139" s="1"/>
      <c r="AG139" s="1"/>
      <c r="AH139" s="1"/>
      <c r="AI139" s="5"/>
      <c r="AJ139" s="13"/>
    </row>
    <row r="140" spans="1:36" s="6" customFormat="1" hidden="1" x14ac:dyDescent="0.25">
      <c r="A140" s="1" t="s">
        <v>255</v>
      </c>
      <c r="B140" s="1" t="s">
        <v>239</v>
      </c>
      <c r="C140" s="4">
        <f>SUMIF('[2]15 16 Budget'!$B$5:$B$1194,'Per Item'!A140,'[2]15 16 Budget'!$G$5:$G$1194)</f>
        <v>0</v>
      </c>
      <c r="D140" s="1"/>
      <c r="E140" s="7">
        <f>SUMIF('[2]15 16 Budget'!$B$1:$B$1196,'Per Item'!A140,'[2]15 16 Budget'!$I$1:$I$1196)</f>
        <v>0</v>
      </c>
      <c r="F140" s="2"/>
      <c r="G140" s="2"/>
      <c r="H140" s="7">
        <v>0</v>
      </c>
      <c r="I140" s="9">
        <v>0</v>
      </c>
      <c r="J140" s="10"/>
      <c r="K140" s="7">
        <v>0</v>
      </c>
      <c r="L140" s="1"/>
      <c r="M140" s="11">
        <v>0</v>
      </c>
      <c r="N140" s="4"/>
      <c r="O140" s="4">
        <v>0</v>
      </c>
      <c r="P140" s="1"/>
      <c r="Q140" s="1" t="s">
        <v>140</v>
      </c>
      <c r="R140" s="1" t="s">
        <v>14</v>
      </c>
      <c r="S140" s="1" t="s">
        <v>7</v>
      </c>
      <c r="T140" s="1" t="s">
        <v>256</v>
      </c>
      <c r="U140" s="1" t="s">
        <v>169</v>
      </c>
      <c r="V140" s="4">
        <f>VLOOKUP(T140,'[2]15 16 Budget'!$D$4:$I$1196,4,FALSE)</f>
        <v>48733.07</v>
      </c>
      <c r="W140" s="1"/>
      <c r="X140" s="4">
        <f>VLOOKUP(T140,'[2]15 16 Budget'!$D$4:$I$1196,6,FALSE)</f>
        <v>51949.452620000004</v>
      </c>
      <c r="Y140" s="1"/>
      <c r="Z140" s="4"/>
      <c r="AA140" s="1"/>
      <c r="AB140" s="1"/>
      <c r="AC140" s="1"/>
      <c r="AD140" s="1"/>
      <c r="AE140" s="1"/>
      <c r="AF140" s="1"/>
      <c r="AG140" s="1"/>
      <c r="AH140" s="1"/>
      <c r="AI140" s="5"/>
      <c r="AJ140" s="13"/>
    </row>
    <row r="141" spans="1:36" s="6" customFormat="1" hidden="1" x14ac:dyDescent="0.25">
      <c r="A141" s="1" t="s">
        <v>257</v>
      </c>
      <c r="B141" s="1" t="s">
        <v>239</v>
      </c>
      <c r="C141" s="4">
        <f>SUMIF('[2]15 16 Budget'!$B$5:$B$1194,'Per Item'!A141,'[2]15 16 Budget'!$G$5:$G$1194)</f>
        <v>0</v>
      </c>
      <c r="D141" s="1"/>
      <c r="E141" s="7">
        <f>SUMIF('[2]15 16 Budget'!$B$1:$B$1196,'Per Item'!A141,'[2]15 16 Budget'!$I$1:$I$1196)</f>
        <v>0</v>
      </c>
      <c r="F141" s="2"/>
      <c r="G141" s="2"/>
      <c r="H141" s="7">
        <v>0</v>
      </c>
      <c r="I141" s="9">
        <v>0</v>
      </c>
      <c r="J141" s="10"/>
      <c r="K141" s="7">
        <v>0</v>
      </c>
      <c r="L141" s="1"/>
      <c r="M141" s="11">
        <v>0</v>
      </c>
      <c r="N141" s="4"/>
      <c r="O141" s="4">
        <v>0</v>
      </c>
      <c r="P141" s="1"/>
      <c r="Q141" s="1" t="s">
        <v>6</v>
      </c>
      <c r="R141" s="1" t="s">
        <v>20</v>
      </c>
      <c r="S141" s="1" t="s">
        <v>7</v>
      </c>
      <c r="T141" s="1" t="s">
        <v>258</v>
      </c>
      <c r="U141" s="1" t="s">
        <v>259</v>
      </c>
      <c r="V141" s="4">
        <f>VLOOKUP(T141,'[2]15 16 Budget'!$D$4:$I$1196,4,FALSE)</f>
        <v>5050</v>
      </c>
      <c r="W141" s="1"/>
      <c r="X141" s="4">
        <f>VLOOKUP(T141,'[2]15 16 Budget'!$D$4:$I$1196,6,FALSE)</f>
        <v>5383.3</v>
      </c>
      <c r="Y141" s="1"/>
      <c r="Z141" s="4"/>
      <c r="AA141" s="1"/>
      <c r="AB141" s="1"/>
      <c r="AC141" s="1"/>
      <c r="AD141" s="1"/>
      <c r="AE141" s="1"/>
      <c r="AF141" s="1"/>
      <c r="AG141" s="1"/>
      <c r="AH141" s="1"/>
      <c r="AI141" s="5"/>
      <c r="AJ141" s="13"/>
    </row>
    <row r="142" spans="1:36" s="6" customFormat="1" hidden="1" x14ac:dyDescent="0.25">
      <c r="A142" s="1" t="s">
        <v>260</v>
      </c>
      <c r="B142" s="1" t="s">
        <v>239</v>
      </c>
      <c r="C142" s="4">
        <f>SUMIF('[2]15 16 Budget'!$B$5:$B$1194,'Per Item'!A142,'[2]15 16 Budget'!$G$5:$G$1194)</f>
        <v>0</v>
      </c>
      <c r="D142" s="1"/>
      <c r="E142" s="7">
        <f>SUMIF('[2]15 16 Budget'!$B$1:$B$1196,'Per Item'!A142,'[2]15 16 Budget'!$I$1:$I$1196)</f>
        <v>0</v>
      </c>
      <c r="F142" s="2"/>
      <c r="G142" s="2"/>
      <c r="H142" s="7">
        <v>0</v>
      </c>
      <c r="I142" s="9">
        <v>0</v>
      </c>
      <c r="J142" s="10"/>
      <c r="K142" s="7">
        <v>0</v>
      </c>
      <c r="L142" s="1"/>
      <c r="M142" s="11">
        <v>0</v>
      </c>
      <c r="N142" s="4"/>
      <c r="O142" s="4">
        <v>0</v>
      </c>
      <c r="P142" s="1"/>
      <c r="Q142" s="1" t="s">
        <v>12</v>
      </c>
      <c r="R142" s="1" t="s">
        <v>20</v>
      </c>
      <c r="S142" s="1" t="s">
        <v>7</v>
      </c>
      <c r="T142" s="1" t="s">
        <v>261</v>
      </c>
      <c r="U142" s="1" t="s">
        <v>259</v>
      </c>
      <c r="V142" s="4" t="str">
        <f>VLOOKUP(T142,'[2]15 16 Budget'!$D$4:$I$1196,4,FALSE)</f>
        <v xml:space="preserve">                         -  </v>
      </c>
      <c r="W142" s="1"/>
      <c r="X142" s="4">
        <f>VLOOKUP(T142,'[2]15 16 Budget'!$D$4:$I$1196,6,FALSE)</f>
        <v>0</v>
      </c>
      <c r="Y142" s="1"/>
      <c r="Z142" s="4"/>
      <c r="AA142" s="1"/>
      <c r="AB142" s="1"/>
      <c r="AC142" s="1"/>
      <c r="AD142" s="1"/>
      <c r="AE142" s="1"/>
      <c r="AF142" s="1"/>
      <c r="AG142" s="1"/>
      <c r="AH142" s="1"/>
      <c r="AI142" s="5"/>
      <c r="AJ142" s="13"/>
    </row>
    <row r="143" spans="1:36" s="6" customFormat="1" hidden="1" x14ac:dyDescent="0.25">
      <c r="A143" s="1" t="s">
        <v>262</v>
      </c>
      <c r="B143" s="1" t="s">
        <v>239</v>
      </c>
      <c r="C143" s="4">
        <f>SUMIF('[2]15 16 Budget'!$B$5:$B$1194,'Per Item'!A143,'[2]15 16 Budget'!$G$5:$G$1194)</f>
        <v>0</v>
      </c>
      <c r="D143" s="1"/>
      <c r="E143" s="7">
        <f>SUMIF('[2]15 16 Budget'!$B$1:$B$1196,'Per Item'!A143,'[2]15 16 Budget'!$I$1:$I$1196)</f>
        <v>0</v>
      </c>
      <c r="F143" s="2"/>
      <c r="G143" s="2"/>
      <c r="H143" s="7">
        <v>0</v>
      </c>
      <c r="I143" s="9">
        <v>0</v>
      </c>
      <c r="J143" s="10"/>
      <c r="K143" s="7">
        <v>0</v>
      </c>
      <c r="L143" s="1"/>
      <c r="M143" s="11">
        <v>0</v>
      </c>
      <c r="N143" s="4"/>
      <c r="O143" s="4">
        <v>0</v>
      </c>
      <c r="P143" s="1"/>
      <c r="Q143" s="1" t="s">
        <v>16</v>
      </c>
      <c r="R143" s="1" t="s">
        <v>20</v>
      </c>
      <c r="S143" s="1" t="s">
        <v>17</v>
      </c>
      <c r="T143" s="1" t="s">
        <v>263</v>
      </c>
      <c r="U143" s="1" t="s">
        <v>264</v>
      </c>
      <c r="V143" s="4" t="str">
        <f>VLOOKUP(T143,'[2]15 16 Budget'!$D$4:$I$1196,4,FALSE)</f>
        <v xml:space="preserve">                         -  </v>
      </c>
      <c r="W143" s="1"/>
      <c r="X143" s="4">
        <f>VLOOKUP(T143,'[2]15 16 Budget'!$D$4:$I$1196,6,FALSE)</f>
        <v>0</v>
      </c>
      <c r="Y143" s="1"/>
      <c r="Z143" s="4"/>
      <c r="AA143" s="1"/>
      <c r="AB143" s="1"/>
      <c r="AC143" s="1"/>
      <c r="AD143" s="1"/>
      <c r="AE143" s="1"/>
      <c r="AF143" s="1"/>
      <c r="AG143" s="1"/>
      <c r="AH143" s="1"/>
      <c r="AI143" s="5"/>
      <c r="AJ143" s="13"/>
    </row>
    <row r="144" spans="1:36" s="6" customFormat="1" hidden="1" x14ac:dyDescent="0.25">
      <c r="A144" s="1" t="s">
        <v>265</v>
      </c>
      <c r="B144" s="1" t="s">
        <v>239</v>
      </c>
      <c r="C144" s="4">
        <f>SUMIF('[2]15 16 Budget'!$B$5:$B$1194,'Per Item'!A144,'[2]15 16 Budget'!$G$5:$G$1194)</f>
        <v>0</v>
      </c>
      <c r="D144" s="1"/>
      <c r="E144" s="7">
        <f>SUMIF('[2]15 16 Budget'!$B$1:$B$1196,'Per Item'!A144,'[2]15 16 Budget'!$I$1:$I$1196)</f>
        <v>0</v>
      </c>
      <c r="F144" s="2"/>
      <c r="G144" s="2"/>
      <c r="H144" s="7">
        <v>0</v>
      </c>
      <c r="I144" s="9">
        <v>0</v>
      </c>
      <c r="J144" s="10"/>
      <c r="K144" s="7">
        <v>0</v>
      </c>
      <c r="L144" s="1"/>
      <c r="M144" s="11">
        <v>0</v>
      </c>
      <c r="N144" s="4"/>
      <c r="O144" s="4">
        <v>0</v>
      </c>
      <c r="P144" s="1"/>
      <c r="Q144" s="1" t="s">
        <v>16</v>
      </c>
      <c r="R144" s="1" t="s">
        <v>20</v>
      </c>
      <c r="S144" s="1" t="s">
        <v>22</v>
      </c>
      <c r="T144" s="1" t="s">
        <v>266</v>
      </c>
      <c r="U144" s="1" t="s">
        <v>267</v>
      </c>
      <c r="V144" s="4" t="str">
        <f>VLOOKUP(T144,'[2]15 16 Budget'!$D$4:$I$1196,4,FALSE)</f>
        <v xml:space="preserve">                         -  </v>
      </c>
      <c r="W144" s="1"/>
      <c r="X144" s="4">
        <f>VLOOKUP(T144,'[2]15 16 Budget'!$D$4:$I$1196,6,FALSE)</f>
        <v>0</v>
      </c>
      <c r="Y144" s="1"/>
      <c r="Z144" s="4"/>
      <c r="AA144" s="1"/>
      <c r="AB144" s="1"/>
      <c r="AC144" s="1"/>
      <c r="AD144" s="1"/>
      <c r="AE144" s="1"/>
      <c r="AF144" s="1"/>
      <c r="AG144" s="1"/>
      <c r="AH144" s="1"/>
      <c r="AI144" s="5"/>
      <c r="AJ144" s="13"/>
    </row>
    <row r="145" spans="1:36" s="6" customFormat="1" hidden="1" x14ac:dyDescent="0.25">
      <c r="A145" s="1" t="s">
        <v>268</v>
      </c>
      <c r="B145" s="1" t="s">
        <v>239</v>
      </c>
      <c r="C145" s="4">
        <f>SUMIF('[2]15 16 Budget'!$B$5:$B$1194,'Per Item'!A145,'[2]15 16 Budget'!$G$5:$G$1194)</f>
        <v>0</v>
      </c>
      <c r="D145" s="1"/>
      <c r="E145" s="7">
        <f>SUMIF('[2]15 16 Budget'!$B$1:$B$1196,'Per Item'!A145,'[2]15 16 Budget'!$I$1:$I$1196)</f>
        <v>0</v>
      </c>
      <c r="F145" s="2"/>
      <c r="G145" s="2"/>
      <c r="H145" s="7">
        <v>0</v>
      </c>
      <c r="I145" s="9">
        <v>0</v>
      </c>
      <c r="J145" s="10"/>
      <c r="K145" s="7">
        <v>0</v>
      </c>
      <c r="L145" s="1"/>
      <c r="M145" s="11">
        <v>0</v>
      </c>
      <c r="N145" s="4"/>
      <c r="O145" s="4">
        <v>0</v>
      </c>
      <c r="P145" s="1"/>
      <c r="Q145" s="1" t="s">
        <v>16</v>
      </c>
      <c r="R145" s="1" t="s">
        <v>20</v>
      </c>
      <c r="S145" s="1" t="s">
        <v>27</v>
      </c>
      <c r="T145" s="1" t="s">
        <v>269</v>
      </c>
      <c r="U145" s="1" t="s">
        <v>270</v>
      </c>
      <c r="V145" s="4" t="str">
        <f>VLOOKUP(T145,'[2]15 16 Budget'!$D$4:$I$1196,4,FALSE)</f>
        <v xml:space="preserve">                         -  </v>
      </c>
      <c r="W145" s="1"/>
      <c r="X145" s="4">
        <f>VLOOKUP(T145,'[2]15 16 Budget'!$D$4:$I$1196,6,FALSE)</f>
        <v>0</v>
      </c>
      <c r="Y145" s="1"/>
      <c r="Z145" s="4"/>
      <c r="AA145" s="1"/>
      <c r="AB145" s="1"/>
      <c r="AC145" s="1"/>
      <c r="AD145" s="1"/>
      <c r="AE145" s="1"/>
      <c r="AF145" s="1"/>
      <c r="AG145" s="1"/>
      <c r="AH145" s="1"/>
      <c r="AI145" s="5"/>
      <c r="AJ145" s="13"/>
    </row>
    <row r="146" spans="1:36" s="6" customFormat="1" hidden="1" x14ac:dyDescent="0.25">
      <c r="A146" s="1" t="s">
        <v>271</v>
      </c>
      <c r="B146" s="1" t="s">
        <v>239</v>
      </c>
      <c r="C146" s="4">
        <f>SUMIF('[2]15 16 Budget'!$B$5:$B$1194,'Per Item'!A146,'[2]15 16 Budget'!$G$5:$G$1194)</f>
        <v>0</v>
      </c>
      <c r="D146" s="1"/>
      <c r="E146" s="7">
        <f>SUMIF('[2]15 16 Budget'!$B$1:$B$1196,'Per Item'!A146,'[2]15 16 Budget'!$I$1:$I$1196)</f>
        <v>0</v>
      </c>
      <c r="F146" s="2"/>
      <c r="G146" s="2"/>
      <c r="H146" s="7">
        <v>0</v>
      </c>
      <c r="I146" s="9">
        <v>0</v>
      </c>
      <c r="J146" s="10"/>
      <c r="K146" s="7">
        <v>0</v>
      </c>
      <c r="L146" s="1"/>
      <c r="M146" s="11">
        <v>0</v>
      </c>
      <c r="N146" s="4"/>
      <c r="O146" s="4">
        <v>0</v>
      </c>
      <c r="P146" s="1"/>
      <c r="Q146" s="1" t="s">
        <v>32</v>
      </c>
      <c r="R146" s="1" t="s">
        <v>20</v>
      </c>
      <c r="S146" s="1" t="s">
        <v>7</v>
      </c>
      <c r="T146" s="1" t="s">
        <v>272</v>
      </c>
      <c r="U146" s="1" t="s">
        <v>259</v>
      </c>
      <c r="V146" s="4" t="str">
        <f>VLOOKUP(T146,'[2]15 16 Budget'!$D$4:$I$1196,4,FALSE)</f>
        <v xml:space="preserve">                         -  </v>
      </c>
      <c r="W146" s="1"/>
      <c r="X146" s="4">
        <f>VLOOKUP(T146,'[2]15 16 Budget'!$D$4:$I$1196,6,FALSE)</f>
        <v>0</v>
      </c>
      <c r="Y146" s="1"/>
      <c r="Z146" s="4"/>
      <c r="AA146" s="1"/>
      <c r="AB146" s="1"/>
      <c r="AC146" s="1"/>
      <c r="AD146" s="1"/>
      <c r="AE146" s="1"/>
      <c r="AF146" s="1"/>
      <c r="AG146" s="1"/>
      <c r="AH146" s="1"/>
      <c r="AI146" s="5"/>
      <c r="AJ146" s="13"/>
    </row>
    <row r="147" spans="1:36" s="6" customFormat="1" hidden="1" x14ac:dyDescent="0.25">
      <c r="A147" s="1" t="s">
        <v>273</v>
      </c>
      <c r="B147" s="1" t="s">
        <v>239</v>
      </c>
      <c r="C147" s="4">
        <f>SUMIF('[2]15 16 Budget'!$B$5:$B$1194,'Per Item'!A147,'[2]15 16 Budget'!$G$5:$G$1194)</f>
        <v>0</v>
      </c>
      <c r="D147" s="1"/>
      <c r="E147" s="7">
        <f>SUMIF('[2]15 16 Budget'!$B$1:$B$1196,'Per Item'!A147,'[2]15 16 Budget'!$I$1:$I$1196)</f>
        <v>0</v>
      </c>
      <c r="F147" s="2"/>
      <c r="G147" s="2"/>
      <c r="H147" s="7">
        <v>0</v>
      </c>
      <c r="I147" s="9">
        <v>0</v>
      </c>
      <c r="J147" s="10"/>
      <c r="K147" s="7">
        <v>0</v>
      </c>
      <c r="L147" s="1"/>
      <c r="M147" s="11">
        <v>0</v>
      </c>
      <c r="N147" s="4"/>
      <c r="O147" s="4">
        <v>0</v>
      </c>
      <c r="P147" s="1"/>
      <c r="Q147" s="1" t="s">
        <v>36</v>
      </c>
      <c r="R147" s="1" t="s">
        <v>20</v>
      </c>
      <c r="S147" s="1" t="s">
        <v>7</v>
      </c>
      <c r="T147" s="1" t="s">
        <v>274</v>
      </c>
      <c r="U147" s="1" t="s">
        <v>259</v>
      </c>
      <c r="V147" s="4" t="str">
        <f>VLOOKUP(T147,'[2]15 16 Budget'!$D$4:$I$1196,4,FALSE)</f>
        <v xml:space="preserve">                         -  </v>
      </c>
      <c r="W147" s="1"/>
      <c r="X147" s="4">
        <f>VLOOKUP(T147,'[2]15 16 Budget'!$D$4:$I$1196,6,FALSE)</f>
        <v>0</v>
      </c>
      <c r="Y147" s="1"/>
      <c r="Z147" s="4"/>
      <c r="AA147" s="1"/>
      <c r="AB147" s="1"/>
      <c r="AC147" s="1"/>
      <c r="AD147" s="1"/>
      <c r="AE147" s="1"/>
      <c r="AF147" s="1"/>
      <c r="AG147" s="1"/>
      <c r="AH147" s="1"/>
      <c r="AI147" s="5"/>
      <c r="AJ147" s="13"/>
    </row>
    <row r="148" spans="1:36" s="6" customFormat="1" hidden="1" x14ac:dyDescent="0.25">
      <c r="A148" s="1" t="s">
        <v>275</v>
      </c>
      <c r="B148" s="1" t="s">
        <v>276</v>
      </c>
      <c r="C148" s="4">
        <f>SUMIF('[2]15 16 Budget'!$B$5:$B$1194,'Per Item'!A148,'[2]15 16 Budget'!$G$5:$G$1194)</f>
        <v>0</v>
      </c>
      <c r="D148" s="1"/>
      <c r="E148" s="7">
        <f>SUMIF('[2]15 16 Budget'!$B$1:$B$1196,'Per Item'!A148,'[2]15 16 Budget'!$I$1:$I$1196)</f>
        <v>0</v>
      </c>
      <c r="F148" s="2"/>
      <c r="G148" s="2"/>
      <c r="H148" s="7">
        <v>0</v>
      </c>
      <c r="I148" s="9">
        <v>0</v>
      </c>
      <c r="J148" s="10"/>
      <c r="K148" s="7">
        <v>0</v>
      </c>
      <c r="L148" s="1"/>
      <c r="M148" s="11">
        <v>0</v>
      </c>
      <c r="N148" s="4"/>
      <c r="O148" s="4">
        <v>0</v>
      </c>
      <c r="P148" s="1"/>
      <c r="Q148" s="1" t="s">
        <v>46</v>
      </c>
      <c r="R148" s="1" t="s">
        <v>20</v>
      </c>
      <c r="S148" s="1" t="s">
        <v>47</v>
      </c>
      <c r="T148" s="1" t="s">
        <v>277</v>
      </c>
      <c r="U148" s="1" t="s">
        <v>278</v>
      </c>
      <c r="V148" s="4" t="str">
        <f>VLOOKUP(T148,'[2]15 16 Budget'!$D$4:$I$1196,4,FALSE)</f>
        <v xml:space="preserve">                         -  </v>
      </c>
      <c r="W148" s="1"/>
      <c r="X148" s="4">
        <f>VLOOKUP(T148,'[2]15 16 Budget'!$D$4:$I$1196,6,FALSE)</f>
        <v>0</v>
      </c>
      <c r="Y148" s="1"/>
      <c r="Z148" s="4"/>
      <c r="AA148" s="1"/>
      <c r="AB148" s="1"/>
      <c r="AC148" s="1"/>
      <c r="AD148" s="1"/>
      <c r="AE148" s="1"/>
      <c r="AF148" s="1"/>
      <c r="AG148" s="1"/>
      <c r="AH148" s="1"/>
      <c r="AI148" s="5"/>
      <c r="AJ148" s="13"/>
    </row>
    <row r="149" spans="1:36" s="6" customFormat="1" hidden="1" x14ac:dyDescent="0.25">
      <c r="A149" s="1" t="s">
        <v>279</v>
      </c>
      <c r="B149" s="1" t="s">
        <v>276</v>
      </c>
      <c r="C149" s="4">
        <f>SUMIF('[2]15 16 Budget'!$B$5:$B$1194,'Per Item'!A149,'[2]15 16 Budget'!$G$5:$G$1194)</f>
        <v>0</v>
      </c>
      <c r="D149" s="1"/>
      <c r="E149" s="7">
        <f>SUMIF('[2]15 16 Budget'!$B$1:$B$1196,'Per Item'!A149,'[2]15 16 Budget'!$I$1:$I$1196)</f>
        <v>0</v>
      </c>
      <c r="F149" s="2"/>
      <c r="G149" s="2"/>
      <c r="H149" s="7">
        <v>0</v>
      </c>
      <c r="I149" s="9">
        <v>0</v>
      </c>
      <c r="J149" s="10"/>
      <c r="K149" s="7">
        <v>0</v>
      </c>
      <c r="L149" s="1"/>
      <c r="M149" s="11">
        <v>0</v>
      </c>
      <c r="N149" s="4"/>
      <c r="O149" s="4">
        <v>0</v>
      </c>
      <c r="P149" s="1"/>
      <c r="Q149" s="1" t="s">
        <v>46</v>
      </c>
      <c r="R149" s="1" t="s">
        <v>20</v>
      </c>
      <c r="S149" s="1" t="s">
        <v>52</v>
      </c>
      <c r="T149" s="1" t="s">
        <v>280</v>
      </c>
      <c r="U149" s="1" t="s">
        <v>278</v>
      </c>
      <c r="V149" s="4" t="str">
        <f>VLOOKUP(T149,'[2]15 16 Budget'!$D$4:$I$1196,4,FALSE)</f>
        <v xml:space="preserve">                         -  </v>
      </c>
      <c r="W149" s="1"/>
      <c r="X149" s="4">
        <f>VLOOKUP(T149,'[2]15 16 Budget'!$D$4:$I$1196,6,FALSE)</f>
        <v>0</v>
      </c>
      <c r="Y149" s="1"/>
      <c r="Z149" s="4"/>
      <c r="AA149" s="1"/>
      <c r="AB149" s="1"/>
      <c r="AC149" s="1"/>
      <c r="AD149" s="1"/>
      <c r="AE149" s="1"/>
      <c r="AF149" s="1"/>
      <c r="AG149" s="1"/>
      <c r="AH149" s="1"/>
      <c r="AI149" s="5"/>
      <c r="AJ149" s="13"/>
    </row>
    <row r="150" spans="1:36" s="6" customFormat="1" hidden="1" x14ac:dyDescent="0.25">
      <c r="A150" s="1" t="s">
        <v>281</v>
      </c>
      <c r="B150" s="1" t="s">
        <v>276</v>
      </c>
      <c r="C150" s="4">
        <f>SUMIF('[2]15 16 Budget'!$B$5:$B$1194,'Per Item'!A150,'[2]15 16 Budget'!$G$5:$G$1194)</f>
        <v>0</v>
      </c>
      <c r="D150" s="1"/>
      <c r="E150" s="7">
        <f>SUMIF('[2]15 16 Budget'!$B$1:$B$1196,'Per Item'!A150,'[2]15 16 Budget'!$I$1:$I$1196)</f>
        <v>0</v>
      </c>
      <c r="F150" s="2"/>
      <c r="G150" s="2"/>
      <c r="H150" s="7">
        <v>0</v>
      </c>
      <c r="I150" s="9">
        <v>0</v>
      </c>
      <c r="J150" s="10"/>
      <c r="K150" s="7">
        <v>0</v>
      </c>
      <c r="L150" s="1"/>
      <c r="M150" s="11">
        <v>0</v>
      </c>
      <c r="N150" s="4"/>
      <c r="O150" s="4">
        <v>0</v>
      </c>
      <c r="P150" s="1"/>
      <c r="Q150" s="1" t="s">
        <v>46</v>
      </c>
      <c r="R150" s="1" t="s">
        <v>20</v>
      </c>
      <c r="S150" s="1" t="s">
        <v>56</v>
      </c>
      <c r="T150" s="1" t="s">
        <v>282</v>
      </c>
      <c r="U150" s="1" t="s">
        <v>283</v>
      </c>
      <c r="V150" s="4">
        <f>VLOOKUP(T150,'[2]15 16 Budget'!$D$4:$I$1196,4,FALSE)</f>
        <v>2020</v>
      </c>
      <c r="W150" s="1"/>
      <c r="X150" s="4">
        <f>VLOOKUP(T150,'[2]15 16 Budget'!$D$4:$I$1196,6,FALSE)</f>
        <v>2153.3200000000002</v>
      </c>
      <c r="Y150" s="1"/>
      <c r="Z150" s="4"/>
      <c r="AA150" s="1"/>
      <c r="AB150" s="1"/>
      <c r="AC150" s="1"/>
      <c r="AD150" s="1"/>
      <c r="AE150" s="1"/>
      <c r="AF150" s="1"/>
      <c r="AG150" s="1"/>
      <c r="AH150" s="1"/>
      <c r="AI150" s="5"/>
      <c r="AJ150" s="13"/>
    </row>
    <row r="151" spans="1:36" s="6" customFormat="1" hidden="1" x14ac:dyDescent="0.25">
      <c r="A151" s="1" t="s">
        <v>284</v>
      </c>
      <c r="B151" s="1" t="s">
        <v>276</v>
      </c>
      <c r="C151" s="4">
        <f>SUMIF('[2]15 16 Budget'!$B$5:$B$1194,'Per Item'!A151,'[2]15 16 Budget'!$G$5:$G$1194)</f>
        <v>0</v>
      </c>
      <c r="D151" s="1"/>
      <c r="E151" s="7">
        <f>SUMIF('[2]15 16 Budget'!$B$1:$B$1196,'Per Item'!A151,'[2]15 16 Budget'!$I$1:$I$1196)</f>
        <v>0</v>
      </c>
      <c r="F151" s="2"/>
      <c r="G151" s="2"/>
      <c r="H151" s="7">
        <v>0</v>
      </c>
      <c r="I151" s="9">
        <v>0</v>
      </c>
      <c r="J151" s="10"/>
      <c r="K151" s="7">
        <v>0</v>
      </c>
      <c r="L151" s="1"/>
      <c r="M151" s="11">
        <v>0</v>
      </c>
      <c r="N151" s="4"/>
      <c r="O151" s="4">
        <v>0</v>
      </c>
      <c r="P151" s="1"/>
      <c r="Q151" s="1" t="s">
        <v>46</v>
      </c>
      <c r="R151" s="1" t="s">
        <v>20</v>
      </c>
      <c r="S151" s="1" t="s">
        <v>61</v>
      </c>
      <c r="T151" s="1" t="s">
        <v>285</v>
      </c>
      <c r="U151" s="1" t="s">
        <v>286</v>
      </c>
      <c r="V151" s="4">
        <f>VLOOKUP(T151,'[2]15 16 Budget'!$D$4:$I$1196,4,FALSE)</f>
        <v>12435.12</v>
      </c>
      <c r="W151" s="1"/>
      <c r="X151" s="4">
        <f>VLOOKUP(T151,'[2]15 16 Budget'!$D$4:$I$1196,6,FALSE)</f>
        <v>13255.837920000002</v>
      </c>
      <c r="Y151" s="1"/>
      <c r="Z151" s="4"/>
      <c r="AA151" s="1"/>
      <c r="AB151" s="1"/>
      <c r="AC151" s="1"/>
      <c r="AD151" s="1"/>
      <c r="AE151" s="1"/>
      <c r="AF151" s="1"/>
      <c r="AG151" s="1"/>
      <c r="AH151" s="1"/>
      <c r="AI151" s="5"/>
      <c r="AJ151" s="13"/>
    </row>
    <row r="152" spans="1:36" s="6" customFormat="1" hidden="1" x14ac:dyDescent="0.25">
      <c r="A152" s="1" t="s">
        <v>287</v>
      </c>
      <c r="B152" s="1" t="s">
        <v>276</v>
      </c>
      <c r="C152" s="4">
        <f>SUMIF('[2]15 16 Budget'!$B$5:$B$1194,'Per Item'!A152,'[2]15 16 Budget'!$G$5:$G$1194)</f>
        <v>0</v>
      </c>
      <c r="D152" s="1"/>
      <c r="E152" s="7">
        <f>SUMIF('[2]15 16 Budget'!$B$1:$B$1196,'Per Item'!A152,'[2]15 16 Budget'!$I$1:$I$1196)</f>
        <v>0</v>
      </c>
      <c r="F152" s="2"/>
      <c r="G152" s="2"/>
      <c r="H152" s="7">
        <v>0</v>
      </c>
      <c r="I152" s="9">
        <v>0</v>
      </c>
      <c r="J152" s="10"/>
      <c r="K152" s="7">
        <v>0</v>
      </c>
      <c r="L152" s="1"/>
      <c r="M152" s="11">
        <v>0</v>
      </c>
      <c r="N152" s="4"/>
      <c r="O152" s="4">
        <v>0</v>
      </c>
      <c r="P152" s="1"/>
      <c r="Q152" s="1" t="s">
        <v>66</v>
      </c>
      <c r="R152" s="1" t="s">
        <v>20</v>
      </c>
      <c r="S152" s="1" t="s">
        <v>7</v>
      </c>
      <c r="T152" s="1" t="s">
        <v>288</v>
      </c>
      <c r="U152" s="1" t="s">
        <v>259</v>
      </c>
      <c r="V152" s="4" t="str">
        <f>VLOOKUP(T152,'[2]15 16 Budget'!$D$4:$I$1196,4,FALSE)</f>
        <v xml:space="preserve">                         -  </v>
      </c>
      <c r="W152" s="1"/>
      <c r="X152" s="4">
        <f>VLOOKUP(T152,'[2]15 16 Budget'!$D$4:$I$1196,6,FALSE)</f>
        <v>0</v>
      </c>
      <c r="Y152" s="1"/>
      <c r="Z152" s="4"/>
      <c r="AA152" s="1"/>
      <c r="AB152" s="1"/>
      <c r="AC152" s="1"/>
      <c r="AD152" s="1"/>
      <c r="AE152" s="1"/>
      <c r="AF152" s="1"/>
      <c r="AG152" s="1"/>
      <c r="AH152" s="1"/>
      <c r="AI152" s="5"/>
      <c r="AJ152" s="13"/>
    </row>
    <row r="153" spans="1:36" s="6" customFormat="1" hidden="1" x14ac:dyDescent="0.25">
      <c r="A153" s="1" t="s">
        <v>289</v>
      </c>
      <c r="B153" s="1" t="s">
        <v>290</v>
      </c>
      <c r="C153" s="4">
        <f>SUMIF('[2]15 16 Budget'!$B$5:$B$1194,'Per Item'!A153,'[2]15 16 Budget'!$G$5:$G$1194)</f>
        <v>0</v>
      </c>
      <c r="D153" s="1"/>
      <c r="E153" s="7">
        <f>SUMIF('[2]15 16 Budget'!$B$1:$B$1196,'Per Item'!A153,'[2]15 16 Budget'!$I$1:$I$1196)</f>
        <v>0</v>
      </c>
      <c r="F153" s="2"/>
      <c r="G153" s="2"/>
      <c r="H153" s="7">
        <v>0</v>
      </c>
      <c r="I153" s="9">
        <v>0</v>
      </c>
      <c r="J153" s="10"/>
      <c r="K153" s="7">
        <v>0</v>
      </c>
      <c r="L153" s="1"/>
      <c r="M153" s="11">
        <v>0</v>
      </c>
      <c r="N153" s="4"/>
      <c r="O153" s="4">
        <v>0</v>
      </c>
      <c r="P153" s="1"/>
      <c r="Q153" s="1" t="s">
        <v>78</v>
      </c>
      <c r="R153" s="1" t="s">
        <v>20</v>
      </c>
      <c r="S153" s="1" t="s">
        <v>79</v>
      </c>
      <c r="T153" s="1" t="s">
        <v>291</v>
      </c>
      <c r="U153" s="1" t="s">
        <v>278</v>
      </c>
      <c r="V153" s="4" t="str">
        <f>VLOOKUP(T153,'[2]15 16 Budget'!$D$4:$I$1196,4,FALSE)</f>
        <v xml:space="preserve">                         -  </v>
      </c>
      <c r="W153" s="1"/>
      <c r="X153" s="4">
        <f>VLOOKUP(T153,'[2]15 16 Budget'!$D$4:$I$1196,6,FALSE)</f>
        <v>0</v>
      </c>
      <c r="Y153" s="1"/>
      <c r="Z153" s="4"/>
      <c r="AA153" s="1"/>
      <c r="AB153" s="1"/>
      <c r="AC153" s="1"/>
      <c r="AD153" s="1"/>
      <c r="AE153" s="1"/>
      <c r="AF153" s="1"/>
      <c r="AG153" s="1"/>
      <c r="AH153" s="1"/>
      <c r="AI153" s="5"/>
      <c r="AJ153" s="13"/>
    </row>
    <row r="154" spans="1:36" s="6" customFormat="1" hidden="1" x14ac:dyDescent="0.25">
      <c r="A154" s="1" t="s">
        <v>292</v>
      </c>
      <c r="B154" s="1" t="s">
        <v>290</v>
      </c>
      <c r="C154" s="4">
        <f>SUMIF('[2]15 16 Budget'!$B$5:$B$1194,'Per Item'!A154,'[2]15 16 Budget'!$G$5:$G$1194)</f>
        <v>0</v>
      </c>
      <c r="D154" s="1"/>
      <c r="E154" s="7">
        <f>SUMIF('[2]15 16 Budget'!$B$1:$B$1196,'Per Item'!A154,'[2]15 16 Budget'!$I$1:$I$1196)</f>
        <v>0</v>
      </c>
      <c r="F154" s="2"/>
      <c r="G154" s="2"/>
      <c r="H154" s="7">
        <v>0</v>
      </c>
      <c r="I154" s="9">
        <v>0</v>
      </c>
      <c r="J154" s="10"/>
      <c r="K154" s="7">
        <v>0</v>
      </c>
      <c r="L154" s="1"/>
      <c r="M154" s="11">
        <v>0</v>
      </c>
      <c r="N154" s="4"/>
      <c r="O154" s="4">
        <v>0</v>
      </c>
      <c r="P154" s="1"/>
      <c r="Q154" s="1" t="s">
        <v>78</v>
      </c>
      <c r="R154" s="1" t="s">
        <v>20</v>
      </c>
      <c r="S154" s="1" t="s">
        <v>84</v>
      </c>
      <c r="T154" s="1" t="s">
        <v>293</v>
      </c>
      <c r="U154" s="1" t="s">
        <v>294</v>
      </c>
      <c r="V154" s="4">
        <f>VLOOKUP(T154,'[2]15 16 Budget'!$D$4:$I$1196,4,FALSE)</f>
        <v>12120</v>
      </c>
      <c r="W154" s="1"/>
      <c r="X154" s="4">
        <f>VLOOKUP(T154,'[2]15 16 Budget'!$D$4:$I$1196,6,FALSE)</f>
        <v>12919.92</v>
      </c>
      <c r="Y154" s="1"/>
      <c r="Z154" s="4"/>
      <c r="AA154" s="1"/>
      <c r="AB154" s="1"/>
      <c r="AC154" s="1"/>
      <c r="AD154" s="1"/>
      <c r="AE154" s="1"/>
      <c r="AF154" s="1"/>
      <c r="AG154" s="1"/>
      <c r="AH154" s="1"/>
      <c r="AI154" s="5"/>
      <c r="AJ154" s="13"/>
    </row>
    <row r="155" spans="1:36" s="6" customFormat="1" hidden="1" x14ac:dyDescent="0.25">
      <c r="A155" s="1" t="s">
        <v>295</v>
      </c>
      <c r="B155" s="1" t="s">
        <v>290</v>
      </c>
      <c r="C155" s="4">
        <f>SUMIF('[2]15 16 Budget'!$B$5:$B$1194,'Per Item'!A155,'[2]15 16 Budget'!$G$5:$G$1194)</f>
        <v>0</v>
      </c>
      <c r="D155" s="1"/>
      <c r="E155" s="7">
        <f>SUMIF('[2]15 16 Budget'!$B$1:$B$1196,'Per Item'!A155,'[2]15 16 Budget'!$I$1:$I$1196)</f>
        <v>0</v>
      </c>
      <c r="F155" s="2"/>
      <c r="G155" s="2"/>
      <c r="H155" s="7">
        <v>0</v>
      </c>
      <c r="I155" s="9">
        <v>0</v>
      </c>
      <c r="J155" s="10"/>
      <c r="K155" s="7">
        <v>0</v>
      </c>
      <c r="L155" s="1"/>
      <c r="M155" s="11">
        <v>0</v>
      </c>
      <c r="N155" s="4"/>
      <c r="O155" s="4">
        <v>0</v>
      </c>
      <c r="P155" s="1"/>
      <c r="Q155" s="1" t="s">
        <v>78</v>
      </c>
      <c r="R155" s="1" t="s">
        <v>20</v>
      </c>
      <c r="S155" s="1" t="s">
        <v>89</v>
      </c>
      <c r="T155" s="1" t="s">
        <v>296</v>
      </c>
      <c r="U155" s="1" t="s">
        <v>297</v>
      </c>
      <c r="V155" s="4" t="str">
        <f>VLOOKUP(T155,'[2]15 16 Budget'!$D$4:$I$1196,4,FALSE)</f>
        <v xml:space="preserve">                         -  </v>
      </c>
      <c r="W155" s="1"/>
      <c r="X155" s="4">
        <f>VLOOKUP(T155,'[2]15 16 Budget'!$D$4:$I$1196,6,FALSE)</f>
        <v>0</v>
      </c>
      <c r="Y155" s="1"/>
      <c r="Z155" s="4"/>
      <c r="AA155" s="1"/>
      <c r="AB155" s="1"/>
      <c r="AC155" s="1"/>
      <c r="AD155" s="1"/>
      <c r="AE155" s="1"/>
      <c r="AF155" s="1"/>
      <c r="AG155" s="1"/>
      <c r="AH155" s="1"/>
      <c r="AI155" s="5"/>
      <c r="AJ155" s="13"/>
    </row>
    <row r="156" spans="1:36" s="6" customFormat="1" hidden="1" x14ac:dyDescent="0.25">
      <c r="A156" s="1" t="s">
        <v>298</v>
      </c>
      <c r="B156" s="1" t="s">
        <v>290</v>
      </c>
      <c r="C156" s="4">
        <f>SUMIF('[2]15 16 Budget'!$B$5:$B$1194,'Per Item'!A156,'[2]15 16 Budget'!$G$5:$G$1194)</f>
        <v>0</v>
      </c>
      <c r="D156" s="1"/>
      <c r="E156" s="7">
        <f>SUMIF('[2]15 16 Budget'!$B$1:$B$1196,'Per Item'!A156,'[2]15 16 Budget'!$I$1:$I$1196)</f>
        <v>0</v>
      </c>
      <c r="F156" s="2"/>
      <c r="G156" s="2"/>
      <c r="H156" s="7">
        <v>0</v>
      </c>
      <c r="I156" s="9">
        <v>0</v>
      </c>
      <c r="J156" s="10"/>
      <c r="K156" s="7">
        <v>0</v>
      </c>
      <c r="L156" s="1"/>
      <c r="M156" s="11">
        <v>0</v>
      </c>
      <c r="N156" s="4"/>
      <c r="O156" s="4">
        <v>0</v>
      </c>
      <c r="P156" s="1"/>
      <c r="Q156" s="1" t="s">
        <v>98</v>
      </c>
      <c r="R156" s="1" t="s">
        <v>20</v>
      </c>
      <c r="S156" s="1" t="s">
        <v>7</v>
      </c>
      <c r="T156" s="1" t="s">
        <v>299</v>
      </c>
      <c r="U156" s="1" t="s">
        <v>259</v>
      </c>
      <c r="V156" s="4">
        <f>VLOOKUP(T156,'[2]15 16 Budget'!$D$4:$I$1196,4,FALSE)</f>
        <v>10908</v>
      </c>
      <c r="W156" s="1"/>
      <c r="X156" s="4">
        <f>VLOOKUP(T156,'[2]15 16 Budget'!$D$4:$I$1196,6,FALSE)</f>
        <v>11627.928</v>
      </c>
      <c r="Y156" s="1"/>
      <c r="Z156" s="4"/>
      <c r="AA156" s="1"/>
      <c r="AB156" s="1"/>
      <c r="AC156" s="1"/>
      <c r="AD156" s="1"/>
      <c r="AE156" s="1"/>
      <c r="AF156" s="1"/>
      <c r="AG156" s="1"/>
      <c r="AH156" s="1"/>
      <c r="AI156" s="5"/>
      <c r="AJ156" s="13"/>
    </row>
    <row r="157" spans="1:36" s="6" customFormat="1" hidden="1" x14ac:dyDescent="0.25">
      <c r="A157" s="1" t="s">
        <v>300</v>
      </c>
      <c r="B157" s="1" t="s">
        <v>290</v>
      </c>
      <c r="C157" s="4">
        <f>SUMIF('[2]15 16 Budget'!$B$5:$B$1194,'Per Item'!A157,'[2]15 16 Budget'!$G$5:$G$1194)</f>
        <v>0</v>
      </c>
      <c r="D157" s="1"/>
      <c r="E157" s="7">
        <f>SUMIF('[2]15 16 Budget'!$B$1:$B$1196,'Per Item'!A157,'[2]15 16 Budget'!$I$1:$I$1196)</f>
        <v>0</v>
      </c>
      <c r="F157" s="2"/>
      <c r="G157" s="2"/>
      <c r="H157" s="7">
        <v>0</v>
      </c>
      <c r="I157" s="9">
        <v>0</v>
      </c>
      <c r="J157" s="10"/>
      <c r="K157" s="7">
        <v>0</v>
      </c>
      <c r="L157" s="1"/>
      <c r="M157" s="11">
        <v>0</v>
      </c>
      <c r="N157" s="4"/>
      <c r="O157" s="4">
        <v>0</v>
      </c>
      <c r="P157" s="1"/>
      <c r="Q157" s="1" t="s">
        <v>102</v>
      </c>
      <c r="R157" s="1" t="s">
        <v>20</v>
      </c>
      <c r="S157" s="1" t="s">
        <v>7</v>
      </c>
      <c r="T157" s="1" t="s">
        <v>301</v>
      </c>
      <c r="U157" s="1" t="s">
        <v>259</v>
      </c>
      <c r="V157" s="4" t="str">
        <f>VLOOKUP(T157,'[2]15 16 Budget'!$D$4:$I$1196,4,FALSE)</f>
        <v xml:space="preserve">                         -  </v>
      </c>
      <c r="W157" s="1"/>
      <c r="X157" s="4">
        <f>VLOOKUP(T157,'[2]15 16 Budget'!$D$4:$I$1196,6,FALSE)</f>
        <v>0</v>
      </c>
      <c r="Y157" s="1"/>
      <c r="Z157" s="4"/>
      <c r="AA157" s="1"/>
      <c r="AB157" s="1"/>
      <c r="AC157" s="1"/>
      <c r="AD157" s="1"/>
      <c r="AE157" s="1"/>
      <c r="AF157" s="1"/>
      <c r="AG157" s="1"/>
      <c r="AH157" s="1"/>
      <c r="AI157" s="5"/>
      <c r="AJ157" s="13"/>
    </row>
    <row r="158" spans="1:36" s="6" customFormat="1" hidden="1" x14ac:dyDescent="0.25">
      <c r="A158" s="1" t="s">
        <v>302</v>
      </c>
      <c r="B158" s="1" t="s">
        <v>303</v>
      </c>
      <c r="C158" s="4">
        <f>SUMIF('[2]15 16 Budget'!$B$5:$B$1194,'Per Item'!A158,'[2]15 16 Budget'!$G$5:$G$1194)</f>
        <v>0</v>
      </c>
      <c r="D158" s="1"/>
      <c r="E158" s="7">
        <f>SUMIF('[2]15 16 Budget'!$B$1:$B$1196,'Per Item'!A158,'[2]15 16 Budget'!$I$1:$I$1196)</f>
        <v>0</v>
      </c>
      <c r="F158" s="2"/>
      <c r="G158" s="2"/>
      <c r="H158" s="7">
        <v>0</v>
      </c>
      <c r="I158" s="9">
        <v>0</v>
      </c>
      <c r="J158" s="10"/>
      <c r="K158" s="7">
        <v>0</v>
      </c>
      <c r="L158" s="1"/>
      <c r="M158" s="11">
        <v>0</v>
      </c>
      <c r="N158" s="4"/>
      <c r="O158" s="4">
        <v>0</v>
      </c>
      <c r="P158" s="1"/>
      <c r="Q158" s="1" t="s">
        <v>110</v>
      </c>
      <c r="R158" s="1" t="s">
        <v>20</v>
      </c>
      <c r="S158" s="1" t="s">
        <v>111</v>
      </c>
      <c r="T158" s="1" t="s">
        <v>304</v>
      </c>
      <c r="U158" s="1" t="s">
        <v>305</v>
      </c>
      <c r="V158" s="4" t="str">
        <f>VLOOKUP(T158,'[2]15 16 Budget'!$D$4:$I$1196,4,FALSE)</f>
        <v xml:space="preserve">                         -  </v>
      </c>
      <c r="W158" s="1"/>
      <c r="X158" s="4">
        <f>VLOOKUP(T158,'[2]15 16 Budget'!$D$4:$I$1196,6,FALSE)</f>
        <v>0</v>
      </c>
      <c r="Y158" s="1"/>
      <c r="Z158" s="4"/>
      <c r="AA158" s="1"/>
      <c r="AB158" s="1"/>
      <c r="AC158" s="1"/>
      <c r="AD158" s="1"/>
      <c r="AE158" s="1"/>
      <c r="AF158" s="1"/>
      <c r="AG158" s="1"/>
      <c r="AH158" s="1"/>
      <c r="AI158" s="5"/>
      <c r="AJ158" s="13"/>
    </row>
    <row r="159" spans="1:36" s="6" customFormat="1" hidden="1" x14ac:dyDescent="0.25">
      <c r="A159" s="1" t="s">
        <v>306</v>
      </c>
      <c r="B159" s="1" t="s">
        <v>303</v>
      </c>
      <c r="C159" s="4">
        <f>SUMIF('[2]15 16 Budget'!$B$5:$B$1194,'Per Item'!A159,'[2]15 16 Budget'!$G$5:$G$1194)</f>
        <v>0</v>
      </c>
      <c r="D159" s="1"/>
      <c r="E159" s="7">
        <f>SUMIF('[2]15 16 Budget'!$B$1:$B$1196,'Per Item'!A159,'[2]15 16 Budget'!$I$1:$I$1196)</f>
        <v>0</v>
      </c>
      <c r="F159" s="2"/>
      <c r="G159" s="2"/>
      <c r="H159" s="7">
        <v>0</v>
      </c>
      <c r="I159" s="9">
        <v>0</v>
      </c>
      <c r="J159" s="10"/>
      <c r="K159" s="7">
        <v>0</v>
      </c>
      <c r="L159" s="1"/>
      <c r="M159" s="11">
        <v>0</v>
      </c>
      <c r="N159" s="4"/>
      <c r="O159" s="4">
        <v>0</v>
      </c>
      <c r="P159" s="1"/>
      <c r="Q159" s="1" t="s">
        <v>121</v>
      </c>
      <c r="R159" s="1" t="s">
        <v>20</v>
      </c>
      <c r="S159" s="1" t="s">
        <v>7</v>
      </c>
      <c r="T159" s="1" t="s">
        <v>307</v>
      </c>
      <c r="U159" s="1" t="s">
        <v>259</v>
      </c>
      <c r="V159" s="4" t="str">
        <f>VLOOKUP(T159,'[2]15 16 Budget'!$D$4:$I$1196,4,FALSE)</f>
        <v xml:space="preserve">                         -  </v>
      </c>
      <c r="W159" s="1"/>
      <c r="X159" s="4">
        <f>VLOOKUP(T159,'[2]15 16 Budget'!$D$4:$I$1196,6,FALSE)</f>
        <v>0</v>
      </c>
      <c r="Y159" s="1"/>
      <c r="Z159" s="4"/>
      <c r="AA159" s="1"/>
      <c r="AB159" s="1"/>
      <c r="AC159" s="1"/>
      <c r="AD159" s="1"/>
      <c r="AE159" s="1"/>
      <c r="AF159" s="1"/>
      <c r="AG159" s="1"/>
      <c r="AH159" s="1"/>
      <c r="AI159" s="5"/>
      <c r="AJ159" s="13"/>
    </row>
    <row r="160" spans="1:36" s="6" customFormat="1" hidden="1" x14ac:dyDescent="0.25">
      <c r="A160" s="1" t="s">
        <v>308</v>
      </c>
      <c r="B160" s="1" t="s">
        <v>303</v>
      </c>
      <c r="C160" s="4">
        <f>SUMIF('[2]15 16 Budget'!$B$5:$B$1194,'Per Item'!A160,'[2]15 16 Budget'!$G$5:$G$1194)</f>
        <v>0</v>
      </c>
      <c r="D160" s="1"/>
      <c r="E160" s="7">
        <f>SUMIF('[2]15 16 Budget'!$B$1:$B$1196,'Per Item'!A160,'[2]15 16 Budget'!$I$1:$I$1196)</f>
        <v>0</v>
      </c>
      <c r="F160" s="2"/>
      <c r="G160" s="2"/>
      <c r="H160" s="7">
        <v>0</v>
      </c>
      <c r="I160" s="9">
        <v>0</v>
      </c>
      <c r="J160" s="10"/>
      <c r="K160" s="7">
        <v>0</v>
      </c>
      <c r="L160" s="1"/>
      <c r="M160" s="11">
        <v>0</v>
      </c>
      <c r="N160" s="4"/>
      <c r="O160" s="4">
        <v>0</v>
      </c>
      <c r="P160" s="1"/>
      <c r="Q160" s="1" t="s">
        <v>10</v>
      </c>
      <c r="R160" s="1" t="s">
        <v>20</v>
      </c>
      <c r="S160" s="1" t="s">
        <v>7</v>
      </c>
      <c r="T160" s="1" t="s">
        <v>309</v>
      </c>
      <c r="U160" s="1" t="s">
        <v>259</v>
      </c>
      <c r="V160" s="4" t="str">
        <f>VLOOKUP(T160,'[2]15 16 Budget'!$D$4:$I$1196,4,FALSE)</f>
        <v xml:space="preserve">                         -  </v>
      </c>
      <c r="W160" s="1"/>
      <c r="X160" s="4">
        <f>VLOOKUP(T160,'[2]15 16 Budget'!$D$4:$I$1196,6,FALSE)</f>
        <v>0</v>
      </c>
      <c r="Y160" s="1"/>
      <c r="Z160" s="4"/>
      <c r="AA160" s="1"/>
      <c r="AB160" s="1"/>
      <c r="AC160" s="1"/>
      <c r="AD160" s="1"/>
      <c r="AE160" s="1"/>
      <c r="AF160" s="1"/>
      <c r="AG160" s="1"/>
      <c r="AH160" s="1"/>
      <c r="AI160" s="5"/>
      <c r="AJ160" s="13"/>
    </row>
    <row r="161" spans="1:36" s="6" customFormat="1" hidden="1" x14ac:dyDescent="0.25">
      <c r="A161" s="1" t="s">
        <v>310</v>
      </c>
      <c r="B161" s="1" t="s">
        <v>303</v>
      </c>
      <c r="C161" s="4">
        <f>SUMIF('[2]15 16 Budget'!$B$5:$B$1194,'Per Item'!A161,'[2]15 16 Budget'!$G$5:$G$1194)</f>
        <v>0</v>
      </c>
      <c r="D161" s="1"/>
      <c r="E161" s="7">
        <f>SUMIF('[2]15 16 Budget'!$B$1:$B$1196,'Per Item'!A161,'[2]15 16 Budget'!$I$1:$I$1196)</f>
        <v>0</v>
      </c>
      <c r="F161" s="2"/>
      <c r="G161" s="2"/>
      <c r="H161" s="7">
        <v>0</v>
      </c>
      <c r="I161" s="9">
        <v>0</v>
      </c>
      <c r="J161" s="10"/>
      <c r="K161" s="7">
        <v>0</v>
      </c>
      <c r="L161" s="1"/>
      <c r="M161" s="11">
        <v>0</v>
      </c>
      <c r="N161" s="4"/>
      <c r="O161" s="4">
        <v>0</v>
      </c>
      <c r="P161" s="1"/>
      <c r="Q161" s="1" t="s">
        <v>59</v>
      </c>
      <c r="R161" s="1" t="s">
        <v>20</v>
      </c>
      <c r="S161" s="1" t="s">
        <v>7</v>
      </c>
      <c r="T161" s="1" t="s">
        <v>311</v>
      </c>
      <c r="U161" s="1" t="s">
        <v>259</v>
      </c>
      <c r="V161" s="4" t="str">
        <f>VLOOKUP(T161,'[2]15 16 Budget'!$D$4:$I$1196,4,FALSE)</f>
        <v xml:space="preserve">                         -  </v>
      </c>
      <c r="W161" s="1"/>
      <c r="X161" s="4">
        <f>VLOOKUP(T161,'[2]15 16 Budget'!$D$4:$I$1196,6,FALSE)</f>
        <v>0</v>
      </c>
      <c r="Y161" s="1"/>
      <c r="Z161" s="4"/>
      <c r="AA161" s="1"/>
      <c r="AB161" s="1"/>
      <c r="AC161" s="1"/>
      <c r="AD161" s="1"/>
      <c r="AE161" s="1"/>
      <c r="AF161" s="1"/>
      <c r="AG161" s="1"/>
      <c r="AH161" s="1"/>
      <c r="AI161" s="5"/>
      <c r="AJ161" s="13"/>
    </row>
    <row r="162" spans="1:36" s="6" customFormat="1" hidden="1" x14ac:dyDescent="0.25">
      <c r="A162" s="1" t="s">
        <v>312</v>
      </c>
      <c r="B162" s="1" t="s">
        <v>303</v>
      </c>
      <c r="C162" s="4">
        <f>SUMIF('[2]15 16 Budget'!$B$5:$B$1194,'Per Item'!A162,'[2]15 16 Budget'!$G$5:$G$1194)</f>
        <v>0</v>
      </c>
      <c r="D162" s="1"/>
      <c r="E162" s="7">
        <f>SUMIF('[2]15 16 Budget'!$B$1:$B$1196,'Per Item'!A162,'[2]15 16 Budget'!$I$1:$I$1196)</f>
        <v>0</v>
      </c>
      <c r="F162" s="2"/>
      <c r="G162" s="2"/>
      <c r="H162" s="7">
        <v>0</v>
      </c>
      <c r="I162" s="9">
        <v>0</v>
      </c>
      <c r="J162" s="10"/>
      <c r="K162" s="7">
        <v>0</v>
      </c>
      <c r="L162" s="1"/>
      <c r="M162" s="11">
        <v>0</v>
      </c>
      <c r="N162" s="4"/>
      <c r="O162" s="4">
        <v>0</v>
      </c>
      <c r="P162" s="1"/>
      <c r="Q162" s="1" t="s">
        <v>132</v>
      </c>
      <c r="R162" s="1" t="s">
        <v>20</v>
      </c>
      <c r="S162" s="1" t="s">
        <v>7</v>
      </c>
      <c r="T162" s="1" t="s">
        <v>313</v>
      </c>
      <c r="U162" s="1" t="s">
        <v>259</v>
      </c>
      <c r="V162" s="4" t="str">
        <f>VLOOKUP(T162,'[2]15 16 Budget'!$D$4:$I$1196,4,FALSE)</f>
        <v xml:space="preserve">                         -  </v>
      </c>
      <c r="W162" s="1"/>
      <c r="X162" s="4">
        <f>VLOOKUP(T162,'[2]15 16 Budget'!$D$4:$I$1196,6,FALSE)</f>
        <v>0</v>
      </c>
      <c r="Y162" s="1"/>
      <c r="Z162" s="4"/>
      <c r="AA162" s="1"/>
      <c r="AB162" s="1"/>
      <c r="AC162" s="1"/>
      <c r="AD162" s="1"/>
      <c r="AE162" s="1"/>
      <c r="AF162" s="1"/>
      <c r="AG162" s="1"/>
      <c r="AH162" s="1"/>
      <c r="AI162" s="5"/>
      <c r="AJ162" s="13"/>
    </row>
    <row r="163" spans="1:36" s="6" customFormat="1" x14ac:dyDescent="0.25">
      <c r="A163" s="1" t="s">
        <v>314</v>
      </c>
      <c r="B163" s="1" t="s">
        <v>315</v>
      </c>
      <c r="C163" s="4">
        <f>SUMIF('[2]15 16 Budget'!$B$5:$B$1194,'Per Item'!A163,'[2]15 16 Budget'!$G$5:$G$1194)</f>
        <v>0</v>
      </c>
      <c r="D163" s="1"/>
      <c r="E163" s="7">
        <f>SUMIF('[2]15 16 Budget'!$B$1:$B$1196,'Per Item'!A163,'[2]15 16 Budget'!$I$1:$I$1196)</f>
        <v>0</v>
      </c>
      <c r="F163" s="2"/>
      <c r="G163" s="2"/>
      <c r="H163" s="7">
        <v>0</v>
      </c>
      <c r="I163" s="9">
        <v>0</v>
      </c>
      <c r="J163" s="10"/>
      <c r="K163" s="7">
        <v>0</v>
      </c>
      <c r="L163" s="1"/>
      <c r="M163" s="11">
        <v>0</v>
      </c>
      <c r="N163" s="4"/>
      <c r="O163" s="4">
        <v>0</v>
      </c>
      <c r="P163" s="1"/>
      <c r="Q163" s="1" t="s">
        <v>136</v>
      </c>
      <c r="R163" s="1" t="s">
        <v>20</v>
      </c>
      <c r="S163" s="1" t="s">
        <v>7</v>
      </c>
      <c r="T163" s="1" t="s">
        <v>316</v>
      </c>
      <c r="U163" s="1" t="s">
        <v>259</v>
      </c>
      <c r="V163" s="4" t="str">
        <f>VLOOKUP(T163,'[2]15 16 Budget'!$D$4:$I$1196,4,FALSE)</f>
        <v xml:space="preserve">                         -  </v>
      </c>
      <c r="W163" s="1"/>
      <c r="X163" s="4">
        <f>VLOOKUP(T163,'[2]15 16 Budget'!$D$4:$I$1196,6,FALSE)</f>
        <v>0</v>
      </c>
      <c r="Y163" s="1"/>
      <c r="Z163" s="4"/>
      <c r="AA163" s="1"/>
      <c r="AB163" s="1"/>
      <c r="AC163" s="1"/>
      <c r="AD163" s="1"/>
      <c r="AE163" s="1"/>
      <c r="AF163" s="1"/>
      <c r="AG163" s="1"/>
      <c r="AH163" s="1"/>
      <c r="AI163" s="5"/>
      <c r="AJ163" s="13"/>
    </row>
    <row r="164" spans="1:36" s="6" customFormat="1" x14ac:dyDescent="0.25">
      <c r="A164" s="1" t="s">
        <v>317</v>
      </c>
      <c r="B164" s="1" t="s">
        <v>318</v>
      </c>
      <c r="C164" s="4">
        <f>SUMIF('[2]15 16 Budget'!$B$5:$B$1194,'Per Item'!A164,'[2]15 16 Budget'!$G$5:$G$1194)</f>
        <v>0</v>
      </c>
      <c r="D164" s="1"/>
      <c r="E164" s="7">
        <f>SUMIF('[2]15 16 Budget'!$B$1:$B$1196,'Per Item'!A164,'[2]15 16 Budget'!$I$1:$I$1196)</f>
        <v>0</v>
      </c>
      <c r="F164" s="2"/>
      <c r="G164" s="2"/>
      <c r="H164" s="7">
        <v>0</v>
      </c>
      <c r="I164" s="9">
        <v>0</v>
      </c>
      <c r="J164" s="10"/>
      <c r="K164" s="7">
        <v>0</v>
      </c>
      <c r="L164" s="1"/>
      <c r="M164" s="11">
        <v>0</v>
      </c>
      <c r="N164" s="4"/>
      <c r="O164" s="4">
        <v>0</v>
      </c>
      <c r="P164" s="1"/>
      <c r="Q164" s="1" t="s">
        <v>140</v>
      </c>
      <c r="R164" s="1" t="s">
        <v>20</v>
      </c>
      <c r="S164" s="1" t="s">
        <v>7</v>
      </c>
      <c r="T164" s="1" t="s">
        <v>319</v>
      </c>
      <c r="U164" s="1" t="s">
        <v>259</v>
      </c>
      <c r="V164" s="4">
        <f>VLOOKUP(T164,'[2]15 16 Budget'!$D$4:$I$1196,4,FALSE)</f>
        <v>8484</v>
      </c>
      <c r="W164" s="1"/>
      <c r="X164" s="4">
        <f>VLOOKUP(T164,'[2]15 16 Budget'!$D$4:$I$1196,6,FALSE)</f>
        <v>9043.9440000000013</v>
      </c>
      <c r="Y164" s="1"/>
      <c r="Z164" s="4"/>
      <c r="AA164" s="1"/>
      <c r="AB164" s="1"/>
      <c r="AC164" s="1"/>
      <c r="AD164" s="1"/>
      <c r="AE164" s="1"/>
      <c r="AF164" s="1"/>
      <c r="AG164" s="1"/>
      <c r="AH164" s="1"/>
      <c r="AI164" s="5"/>
      <c r="AJ164" s="13"/>
    </row>
    <row r="165" spans="1:36" s="6" customFormat="1" x14ac:dyDescent="0.25">
      <c r="A165" s="1" t="s">
        <v>320</v>
      </c>
      <c r="B165" s="1" t="s">
        <v>321</v>
      </c>
      <c r="C165" s="4">
        <f>SUMIF('[2]15 16 Budget'!$B$5:$B$1194,'Per Item'!A165,'[2]15 16 Budget'!$G$5:$G$1194)</f>
        <v>464</v>
      </c>
      <c r="D165" s="1"/>
      <c r="E165" s="7">
        <f>SUMIF('[2]15 16 Budget'!$B$1:$B$1196,'Per Item'!A165,'[2]15 16 Budget'!$I$1:$I$1196)</f>
        <v>0</v>
      </c>
      <c r="F165" s="2"/>
      <c r="G165" s="2"/>
      <c r="H165" s="7">
        <v>28846.99</v>
      </c>
      <c r="I165" s="9">
        <v>28846.99</v>
      </c>
      <c r="J165" s="10"/>
      <c r="K165" s="7">
        <v>0</v>
      </c>
      <c r="L165" s="1"/>
      <c r="M165" s="11">
        <v>0</v>
      </c>
      <c r="N165" s="4"/>
      <c r="O165" s="4">
        <v>0</v>
      </c>
      <c r="P165" s="1"/>
      <c r="Q165" s="1" t="s">
        <v>78</v>
      </c>
      <c r="R165" s="1" t="s">
        <v>25</v>
      </c>
      <c r="S165" s="1" t="s">
        <v>84</v>
      </c>
      <c r="T165" s="1" t="s">
        <v>322</v>
      </c>
      <c r="U165" s="1" t="s">
        <v>323</v>
      </c>
      <c r="V165" s="4" t="str">
        <f>VLOOKUP(T165,'[2]15 16 Budget'!$D$4:$I$1196,4,FALSE)</f>
        <v xml:space="preserve">                         -  </v>
      </c>
      <c r="W165" s="1"/>
      <c r="X165" s="4">
        <f>VLOOKUP(T165,'[2]15 16 Budget'!$D$4:$I$1196,6,FALSE)</f>
        <v>0</v>
      </c>
      <c r="Y165" s="1"/>
      <c r="Z165" s="4"/>
      <c r="AA165" s="1"/>
      <c r="AB165" s="1"/>
      <c r="AC165" s="1"/>
      <c r="AD165" s="1"/>
      <c r="AE165" s="1"/>
      <c r="AF165" s="1"/>
      <c r="AG165" s="1"/>
      <c r="AH165" s="1"/>
      <c r="AI165" s="5"/>
      <c r="AJ165" s="13"/>
    </row>
    <row r="166" spans="1:36" s="6" customFormat="1" x14ac:dyDescent="0.25">
      <c r="A166" s="1" t="s">
        <v>324</v>
      </c>
      <c r="B166" s="1" t="s">
        <v>325</v>
      </c>
      <c r="C166" s="4">
        <f>SUMIF('[2]15 16 Budget'!$B$5:$B$1194,'Per Item'!A166,'[2]15 16 Budget'!$G$5:$G$1194)</f>
        <v>0</v>
      </c>
      <c r="D166" s="1"/>
      <c r="E166" s="7">
        <f>SUMIF('[2]15 16 Budget'!$B$1:$B$1196,'Per Item'!A166,'[2]15 16 Budget'!$I$1:$I$1196)</f>
        <v>0</v>
      </c>
      <c r="F166" s="2"/>
      <c r="G166" s="2"/>
      <c r="H166" s="7">
        <v>0</v>
      </c>
      <c r="I166" s="9">
        <v>0</v>
      </c>
      <c r="J166" s="10"/>
      <c r="K166" s="7">
        <v>0</v>
      </c>
      <c r="L166" s="1"/>
      <c r="M166" s="11">
        <v>0</v>
      </c>
      <c r="N166" s="4"/>
      <c r="O166" s="4">
        <v>0</v>
      </c>
      <c r="P166" s="1"/>
      <c r="Q166" s="1" t="s">
        <v>10</v>
      </c>
      <c r="R166" s="1" t="s">
        <v>25</v>
      </c>
      <c r="S166" s="1" t="s">
        <v>7</v>
      </c>
      <c r="T166" s="1" t="s">
        <v>326</v>
      </c>
      <c r="U166" s="1" t="s">
        <v>327</v>
      </c>
      <c r="V166" s="4">
        <f>VLOOKUP(T166,'[2]15 16 Budget'!$D$4:$I$1196,4,FALSE)</f>
        <v>118625.67</v>
      </c>
      <c r="W166" s="1"/>
      <c r="X166" s="4">
        <f>VLOOKUP(T166,'[2]15 16 Budget'!$D$4:$I$1196,6,FALSE)</f>
        <v>126454.96422000001</v>
      </c>
      <c r="Y166" s="1"/>
      <c r="Z166" s="4"/>
      <c r="AA166" s="1"/>
      <c r="AB166" s="1"/>
      <c r="AC166" s="1"/>
      <c r="AD166" s="1"/>
      <c r="AE166" s="1"/>
      <c r="AF166" s="1"/>
      <c r="AG166" s="1"/>
      <c r="AH166" s="1"/>
      <c r="AI166" s="5"/>
      <c r="AJ166" s="13"/>
    </row>
    <row r="167" spans="1:36" s="6" customFormat="1" x14ac:dyDescent="0.25">
      <c r="A167" s="1" t="s">
        <v>328</v>
      </c>
      <c r="B167" s="1" t="s">
        <v>329</v>
      </c>
      <c r="C167" s="4">
        <f>SUMIF('[2]15 16 Budget'!$B$5:$B$1194,'Per Item'!A167,'[2]15 16 Budget'!$G$5:$G$1194)</f>
        <v>0</v>
      </c>
      <c r="D167" s="1"/>
      <c r="E167" s="7">
        <f>SUMIF('[2]15 16 Budget'!$B$1:$B$1196,'Per Item'!A167,'[2]15 16 Budget'!$I$1:$I$1196)</f>
        <v>230400</v>
      </c>
      <c r="F167" s="2"/>
      <c r="G167" s="2"/>
      <c r="H167" s="7">
        <v>18000</v>
      </c>
      <c r="I167" s="9">
        <v>0</v>
      </c>
      <c r="J167" s="10"/>
      <c r="K167" s="7">
        <v>400000</v>
      </c>
      <c r="L167" s="1"/>
      <c r="M167" s="11">
        <v>418600</v>
      </c>
      <c r="N167" s="4"/>
      <c r="O167" s="4">
        <v>439111.39999999997</v>
      </c>
      <c r="P167" s="1"/>
      <c r="Q167" s="1" t="s">
        <v>59</v>
      </c>
      <c r="R167" s="1" t="s">
        <v>25</v>
      </c>
      <c r="S167" s="1" t="s">
        <v>7</v>
      </c>
      <c r="T167" s="1" t="s">
        <v>330</v>
      </c>
      <c r="U167" s="1" t="s">
        <v>327</v>
      </c>
      <c r="V167" s="4">
        <f>VLOOKUP(T167,'[2]15 16 Budget'!$D$4:$I$1196,4,FALSE)</f>
        <v>52676.85</v>
      </c>
      <c r="W167" s="1"/>
      <c r="X167" s="4">
        <f>VLOOKUP(T167,'[2]15 16 Budget'!$D$4:$I$1196,6,FALSE)</f>
        <v>56153.522100000002</v>
      </c>
      <c r="Y167" s="1"/>
      <c r="Z167" s="4"/>
      <c r="AA167" s="1"/>
      <c r="AB167" s="1"/>
      <c r="AC167" s="1"/>
      <c r="AD167" s="1"/>
      <c r="AE167" s="1"/>
      <c r="AF167" s="1"/>
      <c r="AG167" s="1"/>
      <c r="AH167" s="1"/>
      <c r="AI167" s="5"/>
      <c r="AJ167" s="13"/>
    </row>
    <row r="168" spans="1:36" s="6" customFormat="1" x14ac:dyDescent="0.25">
      <c r="A168" s="1" t="s">
        <v>331</v>
      </c>
      <c r="B168" s="1" t="s">
        <v>332</v>
      </c>
      <c r="C168" s="4">
        <f>SUMIF('[2]15 16 Budget'!$B$5:$B$1194,'Per Item'!A168,'[2]15 16 Budget'!$G$5:$G$1194)</f>
        <v>60000</v>
      </c>
      <c r="D168" s="1"/>
      <c r="E168" s="7">
        <f>SUMIF('[2]15 16 Budget'!$B$1:$B$1196,'Per Item'!A168,'[2]15 16 Budget'!$I$1:$I$1196)</f>
        <v>0</v>
      </c>
      <c r="F168" s="2"/>
      <c r="G168" s="2"/>
      <c r="H168" s="7">
        <v>0</v>
      </c>
      <c r="I168" s="9">
        <v>0</v>
      </c>
      <c r="J168" s="10"/>
      <c r="K168" s="7">
        <v>200000</v>
      </c>
      <c r="L168" s="1"/>
      <c r="M168" s="11">
        <v>209300</v>
      </c>
      <c r="N168" s="4"/>
      <c r="O168" s="4">
        <v>219555.69999999998</v>
      </c>
      <c r="P168" s="1"/>
      <c r="Q168" s="1" t="s">
        <v>132</v>
      </c>
      <c r="R168" s="1" t="s">
        <v>25</v>
      </c>
      <c r="S168" s="1" t="s">
        <v>7</v>
      </c>
      <c r="T168" s="1" t="s">
        <v>333</v>
      </c>
      <c r="U168" s="1" t="s">
        <v>327</v>
      </c>
      <c r="V168" s="4">
        <f>VLOOKUP(T168,'[2]15 16 Budget'!$D$4:$I$1196,4,FALSE)</f>
        <v>33240.11</v>
      </c>
      <c r="W168" s="1"/>
      <c r="X168" s="4">
        <f>VLOOKUP(T168,'[2]15 16 Budget'!$D$4:$I$1196,6,FALSE)</f>
        <v>35433.957260000003</v>
      </c>
      <c r="Y168" s="1"/>
      <c r="Z168" s="4"/>
      <c r="AA168" s="1"/>
      <c r="AB168" s="1"/>
      <c r="AC168" s="1"/>
      <c r="AD168" s="1"/>
      <c r="AE168" s="1"/>
      <c r="AF168" s="1"/>
      <c r="AG168" s="1"/>
      <c r="AH168" s="1"/>
      <c r="AI168" s="5"/>
      <c r="AJ168" s="13"/>
    </row>
    <row r="169" spans="1:36" s="6" customFormat="1" x14ac:dyDescent="0.25">
      <c r="A169" s="1" t="s">
        <v>334</v>
      </c>
      <c r="B169" s="1" t="s">
        <v>335</v>
      </c>
      <c r="C169" s="4">
        <f>SUMIF('[2]15 16 Budget'!$B$5:$B$1194,'Per Item'!A169,'[2]15 16 Budget'!$G$5:$G$1194)</f>
        <v>0</v>
      </c>
      <c r="D169" s="1"/>
      <c r="E169" s="7">
        <f>SUMIF('[2]15 16 Budget'!$B$1:$B$1196,'Per Item'!A169,'[2]15 16 Budget'!$I$1:$I$1196)</f>
        <v>0</v>
      </c>
      <c r="F169" s="2"/>
      <c r="G169" s="2"/>
      <c r="H169" s="7">
        <v>0</v>
      </c>
      <c r="I169" s="9">
        <v>0</v>
      </c>
      <c r="J169" s="10"/>
      <c r="K169" s="7">
        <v>0</v>
      </c>
      <c r="L169" s="1"/>
      <c r="M169" s="11">
        <v>0</v>
      </c>
      <c r="N169" s="4"/>
      <c r="O169" s="4">
        <v>0</v>
      </c>
      <c r="P169" s="1"/>
      <c r="Q169" s="1" t="s">
        <v>136</v>
      </c>
      <c r="R169" s="1" t="s">
        <v>25</v>
      </c>
      <c r="S169" s="1" t="s">
        <v>7</v>
      </c>
      <c r="T169" s="1" t="s">
        <v>336</v>
      </c>
      <c r="U169" s="1" t="s">
        <v>327</v>
      </c>
      <c r="V169" s="4">
        <f>VLOOKUP(T169,'[2]15 16 Budget'!$D$4:$I$1196,4,FALSE)</f>
        <v>142502.64000000001</v>
      </c>
      <c r="W169" s="1"/>
      <c r="X169" s="4">
        <f>VLOOKUP(T169,'[2]15 16 Budget'!$D$4:$I$1196,6,FALSE)</f>
        <v>151907.81424000004</v>
      </c>
      <c r="Y169" s="1"/>
      <c r="Z169" s="4"/>
      <c r="AA169" s="1"/>
      <c r="AB169" s="1"/>
      <c r="AC169" s="1"/>
      <c r="AD169" s="1"/>
      <c r="AE169" s="1"/>
      <c r="AF169" s="1"/>
      <c r="AG169" s="1"/>
      <c r="AH169" s="1"/>
      <c r="AI169" s="5"/>
      <c r="AJ169" s="13"/>
    </row>
    <row r="170" spans="1:36" s="6" customFormat="1" x14ac:dyDescent="0.25">
      <c r="A170" s="1" t="s">
        <v>337</v>
      </c>
      <c r="B170" s="1" t="s">
        <v>338</v>
      </c>
      <c r="C170" s="4">
        <f>SUMIF('[2]15 16 Budget'!$B$5:$B$1194,'Per Item'!A170,'[2]15 16 Budget'!$G$5:$G$1194)</f>
        <v>0</v>
      </c>
      <c r="D170" s="1"/>
      <c r="E170" s="7">
        <f>SUMIF('[2]15 16 Budget'!$B$1:$B$1196,'Per Item'!A170,'[2]15 16 Budget'!$I$1:$I$1196)</f>
        <v>0</v>
      </c>
      <c r="F170" s="2"/>
      <c r="G170" s="2"/>
      <c r="H170" s="7">
        <v>25000</v>
      </c>
      <c r="I170" s="9">
        <v>16720.16</v>
      </c>
      <c r="J170" s="10"/>
      <c r="K170" s="7">
        <v>0</v>
      </c>
      <c r="L170" s="1"/>
      <c r="M170" s="11">
        <v>0</v>
      </c>
      <c r="N170" s="4"/>
      <c r="O170" s="4">
        <v>0</v>
      </c>
      <c r="P170" s="1"/>
      <c r="Q170" s="1" t="s">
        <v>6</v>
      </c>
      <c r="R170" s="1" t="s">
        <v>30</v>
      </c>
      <c r="S170" s="1" t="s">
        <v>7</v>
      </c>
      <c r="T170" s="1" t="s">
        <v>339</v>
      </c>
      <c r="U170" s="1" t="s">
        <v>340</v>
      </c>
      <c r="V170" s="4">
        <f>VLOOKUP(T170,'[2]15 16 Budget'!$D$4:$I$1196,4,FALSE)</f>
        <v>5138.88</v>
      </c>
      <c r="W170" s="1"/>
      <c r="X170" s="4">
        <f>VLOOKUP(T170,'[2]15 16 Budget'!$D$4:$I$1196,6,FALSE)</f>
        <v>5478.0460800000001</v>
      </c>
      <c r="Y170" s="1"/>
      <c r="Z170" s="4"/>
      <c r="AA170" s="1"/>
      <c r="AB170" s="1"/>
      <c r="AC170" s="1"/>
      <c r="AD170" s="1"/>
      <c r="AE170" s="1"/>
      <c r="AF170" s="1"/>
      <c r="AG170" s="1"/>
      <c r="AH170" s="1"/>
      <c r="AI170" s="5"/>
      <c r="AJ170" s="13"/>
    </row>
    <row r="171" spans="1:36" s="6" customFormat="1" x14ac:dyDescent="0.25">
      <c r="A171" s="1" t="s">
        <v>341</v>
      </c>
      <c r="B171" s="1" t="s">
        <v>342</v>
      </c>
      <c r="C171" s="4">
        <f>SUMIF('[2]15 16 Budget'!$B$5:$B$1194,'Per Item'!A171,'[2]15 16 Budget'!$G$5:$G$1194)</f>
        <v>1000</v>
      </c>
      <c r="D171" s="1"/>
      <c r="E171" s="7">
        <f>SUMIF('[2]15 16 Budget'!$B$1:$B$1196,'Per Item'!A171,'[2]15 16 Budget'!$I$1:$I$1196)</f>
        <v>0</v>
      </c>
      <c r="F171" s="2"/>
      <c r="G171" s="2"/>
      <c r="H171" s="7">
        <v>0</v>
      </c>
      <c r="I171" s="9">
        <v>0</v>
      </c>
      <c r="J171" s="10"/>
      <c r="K171" s="7">
        <v>0</v>
      </c>
      <c r="L171" s="1"/>
      <c r="M171" s="11">
        <v>0</v>
      </c>
      <c r="N171" s="4"/>
      <c r="O171" s="4">
        <v>0</v>
      </c>
      <c r="P171" s="1"/>
      <c r="Q171" s="1" t="s">
        <v>12</v>
      </c>
      <c r="R171" s="1" t="s">
        <v>30</v>
      </c>
      <c r="S171" s="1" t="s">
        <v>7</v>
      </c>
      <c r="T171" s="1" t="s">
        <v>343</v>
      </c>
      <c r="U171" s="1" t="s">
        <v>340</v>
      </c>
      <c r="V171" s="4" t="str">
        <f>VLOOKUP(T171,'[2]15 16 Budget'!$D$4:$I$1196,4,FALSE)</f>
        <v xml:space="preserve">                         -  </v>
      </c>
      <c r="W171" s="1"/>
      <c r="X171" s="4">
        <f>VLOOKUP(T171,'[2]15 16 Budget'!$D$4:$I$1196,6,FALSE)</f>
        <v>0</v>
      </c>
      <c r="Y171" s="1"/>
      <c r="Z171" s="4"/>
      <c r="AA171" s="1"/>
      <c r="AB171" s="1"/>
      <c r="AC171" s="1"/>
      <c r="AD171" s="1"/>
      <c r="AE171" s="1"/>
      <c r="AF171" s="1"/>
      <c r="AG171" s="1"/>
      <c r="AH171" s="1"/>
      <c r="AI171" s="5"/>
      <c r="AJ171" s="13"/>
    </row>
    <row r="172" spans="1:36" s="6" customFormat="1" x14ac:dyDescent="0.25">
      <c r="A172" s="1" t="s">
        <v>344</v>
      </c>
      <c r="B172" s="1" t="s">
        <v>345</v>
      </c>
      <c r="C172" s="4">
        <f>SUMIF('[2]15 16 Budget'!$B$5:$B$1194,'Per Item'!A172,'[2]15 16 Budget'!$G$5:$G$1194)</f>
        <v>50000</v>
      </c>
      <c r="D172" s="1"/>
      <c r="E172" s="7">
        <f>SUMIF('[2]15 16 Budget'!$B$1:$B$1196,'Per Item'!A172,'[2]15 16 Budget'!$I$1:$I$1196)</f>
        <v>0</v>
      </c>
      <c r="F172" s="2"/>
      <c r="G172" s="2"/>
      <c r="H172" s="7">
        <v>0</v>
      </c>
      <c r="I172" s="9">
        <v>0</v>
      </c>
      <c r="J172" s="10"/>
      <c r="K172" s="7">
        <v>0</v>
      </c>
      <c r="L172" s="1"/>
      <c r="M172" s="11">
        <v>0</v>
      </c>
      <c r="N172" s="4"/>
      <c r="O172" s="4">
        <v>0</v>
      </c>
      <c r="P172" s="1"/>
      <c r="Q172" s="1" t="s">
        <v>16</v>
      </c>
      <c r="R172" s="1" t="s">
        <v>30</v>
      </c>
      <c r="S172" s="1" t="s">
        <v>17</v>
      </c>
      <c r="T172" s="1" t="s">
        <v>346</v>
      </c>
      <c r="U172" s="1" t="s">
        <v>347</v>
      </c>
      <c r="V172" s="4" t="str">
        <f>VLOOKUP(T172,'[2]15 16 Budget'!$D$4:$I$1196,4,FALSE)</f>
        <v xml:space="preserve">                         -  </v>
      </c>
      <c r="W172" s="1"/>
      <c r="X172" s="4">
        <f>VLOOKUP(T172,'[2]15 16 Budget'!$D$4:$I$1196,6,FALSE)</f>
        <v>0</v>
      </c>
      <c r="Y172" s="1"/>
      <c r="Z172" s="4"/>
      <c r="AA172" s="1"/>
      <c r="AB172" s="1"/>
      <c r="AC172" s="1"/>
      <c r="AD172" s="1"/>
      <c r="AE172" s="1"/>
      <c r="AF172" s="1"/>
      <c r="AG172" s="1"/>
      <c r="AH172" s="1"/>
      <c r="AI172" s="5"/>
      <c r="AJ172" s="13"/>
    </row>
    <row r="173" spans="1:36" s="6" customFormat="1" x14ac:dyDescent="0.25">
      <c r="A173" s="1" t="s">
        <v>348</v>
      </c>
      <c r="B173" s="1" t="s">
        <v>349</v>
      </c>
      <c r="C173" s="4">
        <f>SUMIF('[2]15 16 Budget'!$B$5:$B$1194,'Per Item'!A173,'[2]15 16 Budget'!$G$5:$G$1194)</f>
        <v>0</v>
      </c>
      <c r="D173" s="1"/>
      <c r="E173" s="7">
        <f>SUMIF('[2]15 16 Budget'!$B$1:$B$1196,'Per Item'!A173,'[2]15 16 Budget'!$I$1:$I$1196)</f>
        <v>0</v>
      </c>
      <c r="F173" s="2"/>
      <c r="G173" s="2"/>
      <c r="H173" s="7">
        <v>0</v>
      </c>
      <c r="I173" s="9">
        <v>0</v>
      </c>
      <c r="J173" s="10"/>
      <c r="K173" s="7">
        <v>0</v>
      </c>
      <c r="L173" s="1"/>
      <c r="M173" s="11">
        <v>0</v>
      </c>
      <c r="N173" s="4"/>
      <c r="O173" s="4">
        <v>0</v>
      </c>
      <c r="P173" s="1"/>
      <c r="Q173" s="1" t="s">
        <v>16</v>
      </c>
      <c r="R173" s="1" t="s">
        <v>30</v>
      </c>
      <c r="S173" s="1" t="s">
        <v>22</v>
      </c>
      <c r="T173" s="1" t="s">
        <v>350</v>
      </c>
      <c r="U173" s="1" t="s">
        <v>351</v>
      </c>
      <c r="V173" s="4">
        <f>VLOOKUP(T173,'[2]15 16 Budget'!$D$4:$I$1196,4,FALSE)</f>
        <v>5793.36</v>
      </c>
      <c r="W173" s="1"/>
      <c r="X173" s="4">
        <f>VLOOKUP(T173,'[2]15 16 Budget'!$D$4:$I$1196,6,FALSE)</f>
        <v>6175.7217600000004</v>
      </c>
      <c r="Y173" s="1"/>
      <c r="Z173" s="4"/>
      <c r="AA173" s="1"/>
      <c r="AB173" s="1"/>
      <c r="AC173" s="1"/>
      <c r="AD173" s="1"/>
      <c r="AE173" s="1"/>
      <c r="AF173" s="1"/>
      <c r="AG173" s="1"/>
      <c r="AH173" s="1"/>
      <c r="AI173" s="5"/>
      <c r="AJ173" s="13"/>
    </row>
    <row r="174" spans="1:36" s="6" customFormat="1" x14ac:dyDescent="0.25">
      <c r="A174" s="1" t="s">
        <v>352</v>
      </c>
      <c r="B174" s="1" t="s">
        <v>353</v>
      </c>
      <c r="C174" s="4">
        <f>SUMIF('[2]15 16 Budget'!$B$5:$B$1194,'Per Item'!A174,'[2]15 16 Budget'!$G$5:$G$1194)</f>
        <v>120000</v>
      </c>
      <c r="D174" s="1"/>
      <c r="E174" s="7">
        <f>SUMIF('[2]15 16 Budget'!$B$1:$B$1196,'Per Item'!A174,'[2]15 16 Budget'!$I$1:$I$1196)</f>
        <v>130500</v>
      </c>
      <c r="F174" s="2"/>
      <c r="G174" s="2"/>
      <c r="H174" s="7">
        <v>202353.79499999998</v>
      </c>
      <c r="I174" s="9">
        <v>122152.53</v>
      </c>
      <c r="J174" s="10"/>
      <c r="K174" s="7">
        <v>230000</v>
      </c>
      <c r="L174" s="1"/>
      <c r="M174" s="11">
        <v>240695</v>
      </c>
      <c r="N174" s="4"/>
      <c r="O174" s="4">
        <v>252489.05499999999</v>
      </c>
      <c r="P174" s="1"/>
      <c r="Q174" s="1" t="s">
        <v>16</v>
      </c>
      <c r="R174" s="1" t="s">
        <v>30</v>
      </c>
      <c r="S174" s="1" t="s">
        <v>27</v>
      </c>
      <c r="T174" s="1" t="s">
        <v>354</v>
      </c>
      <c r="U174" s="1" t="s">
        <v>355</v>
      </c>
      <c r="V174" s="4" t="str">
        <f>VLOOKUP(T174,'[2]15 16 Budget'!$D$4:$I$1196,4,FALSE)</f>
        <v xml:space="preserve">                         -  </v>
      </c>
      <c r="W174" s="1"/>
      <c r="X174" s="4">
        <f>VLOOKUP(T174,'[2]15 16 Budget'!$D$4:$I$1196,6,FALSE)</f>
        <v>0</v>
      </c>
      <c r="Y174" s="1"/>
      <c r="Z174" s="4"/>
      <c r="AA174" s="1"/>
      <c r="AB174" s="1"/>
      <c r="AC174" s="1"/>
      <c r="AD174" s="1"/>
      <c r="AE174" s="1"/>
      <c r="AF174" s="1"/>
      <c r="AG174" s="1"/>
      <c r="AH174" s="1"/>
      <c r="AI174" s="5"/>
      <c r="AJ174" s="13"/>
    </row>
    <row r="175" spans="1:36" s="6" customFormat="1" x14ac:dyDescent="0.25">
      <c r="A175" s="1" t="s">
        <v>356</v>
      </c>
      <c r="B175" s="1" t="s">
        <v>357</v>
      </c>
      <c r="C175" s="4">
        <f>SUMIF('[2]15 16 Budget'!$B$5:$B$1194,'Per Item'!A175,'[2]15 16 Budget'!$G$5:$G$1194)</f>
        <v>244524.35</v>
      </c>
      <c r="D175" s="1"/>
      <c r="E175" s="7">
        <f>SUMIF('[2]15 16 Budget'!$B$1:$B$1196,'Per Item'!A175,'[2]15 16 Budget'!$I$1:$I$1196)</f>
        <v>234000</v>
      </c>
      <c r="F175" s="2"/>
      <c r="G175" s="2"/>
      <c r="H175" s="7">
        <v>234000</v>
      </c>
      <c r="I175" s="9">
        <v>153785.01999999999</v>
      </c>
      <c r="J175" s="10"/>
      <c r="K175" s="7">
        <v>257400.00000000003</v>
      </c>
      <c r="L175" s="1"/>
      <c r="M175" s="11">
        <v>269369.10000000003</v>
      </c>
      <c r="N175" s="4"/>
      <c r="O175" s="4">
        <v>282568.18590000004</v>
      </c>
      <c r="P175" s="1"/>
      <c r="Q175" s="1" t="s">
        <v>32</v>
      </c>
      <c r="R175" s="1" t="s">
        <v>30</v>
      </c>
      <c r="S175" s="1" t="s">
        <v>7</v>
      </c>
      <c r="T175" s="1" t="s">
        <v>358</v>
      </c>
      <c r="U175" s="1" t="s">
        <v>340</v>
      </c>
      <c r="V175" s="4">
        <f>VLOOKUP(T175,'[2]15 16 Budget'!$D$4:$I$1196,4,FALSE)</f>
        <v>2896.68</v>
      </c>
      <c r="W175" s="1"/>
      <c r="X175" s="4">
        <f>VLOOKUP(T175,'[2]15 16 Budget'!$D$4:$I$1196,6,FALSE)</f>
        <v>3087.8608800000002</v>
      </c>
      <c r="Y175" s="1"/>
      <c r="Z175" s="4"/>
      <c r="AA175" s="1"/>
      <c r="AB175" s="1"/>
      <c r="AC175" s="1"/>
      <c r="AD175" s="1"/>
      <c r="AE175" s="1"/>
      <c r="AF175" s="1"/>
      <c r="AG175" s="1"/>
      <c r="AH175" s="1"/>
      <c r="AI175" s="5"/>
      <c r="AJ175" s="13"/>
    </row>
    <row r="176" spans="1:36" s="6" customFormat="1" x14ac:dyDescent="0.25">
      <c r="A176" s="1" t="s">
        <v>359</v>
      </c>
      <c r="B176" s="1" t="s">
        <v>360</v>
      </c>
      <c r="C176" s="4">
        <f>SUMIF('[2]15 16 Budget'!$B$5:$B$1194,'Per Item'!A176,'[2]15 16 Budget'!$G$5:$G$1194)</f>
        <v>1200000</v>
      </c>
      <c r="D176" s="1"/>
      <c r="E176" s="7">
        <f>SUMIF('[2]15 16 Budget'!$B$1:$B$1196,'Per Item'!A176,'[2]15 16 Budget'!$I$1:$I$1196)</f>
        <v>675000</v>
      </c>
      <c r="F176" s="2"/>
      <c r="G176" s="2"/>
      <c r="H176" s="7">
        <v>573750</v>
      </c>
      <c r="I176" s="9">
        <v>369870.9</v>
      </c>
      <c r="J176" s="10"/>
      <c r="K176" s="7">
        <v>631125</v>
      </c>
      <c r="L176" s="1"/>
      <c r="M176" s="11">
        <v>660472.3125</v>
      </c>
      <c r="N176" s="4"/>
      <c r="O176" s="4">
        <v>692835.45581249997</v>
      </c>
      <c r="P176" s="1"/>
      <c r="Q176" s="1" t="s">
        <v>36</v>
      </c>
      <c r="R176" s="1" t="s">
        <v>30</v>
      </c>
      <c r="S176" s="1" t="s">
        <v>7</v>
      </c>
      <c r="T176" s="1" t="s">
        <v>361</v>
      </c>
      <c r="U176" s="1" t="s">
        <v>340</v>
      </c>
      <c r="V176" s="4" t="str">
        <f>VLOOKUP(T176,'[2]15 16 Budget'!$D$4:$I$1196,4,FALSE)</f>
        <v xml:space="preserve">                         -  </v>
      </c>
      <c r="W176" s="1"/>
      <c r="X176" s="4">
        <f>VLOOKUP(T176,'[2]15 16 Budget'!$D$4:$I$1196,6,FALSE)</f>
        <v>0</v>
      </c>
      <c r="Y176" s="1"/>
      <c r="Z176" s="4"/>
      <c r="AA176" s="1"/>
      <c r="AB176" s="1"/>
      <c r="AC176" s="1"/>
      <c r="AD176" s="1"/>
      <c r="AE176" s="1"/>
      <c r="AF176" s="1"/>
      <c r="AG176" s="1"/>
      <c r="AH176" s="1"/>
      <c r="AI176" s="5"/>
      <c r="AJ176" s="13"/>
    </row>
    <row r="177" spans="1:36" s="6" customFormat="1" x14ac:dyDescent="0.25">
      <c r="A177" s="1" t="s">
        <v>362</v>
      </c>
      <c r="B177" s="1" t="s">
        <v>363</v>
      </c>
      <c r="C177" s="4">
        <f>SUMIF('[2]15 16 Budget'!$B$5:$B$1194,'Per Item'!A177,'[2]15 16 Budget'!$G$5:$G$1194)</f>
        <v>396854.96</v>
      </c>
      <c r="D177" s="1"/>
      <c r="E177" s="7">
        <f>SUMIF('[2]15 16 Budget'!$B$1:$B$1196,'Per Item'!A177,'[2]15 16 Budget'!$I$1:$I$1196)</f>
        <v>390814</v>
      </c>
      <c r="F177" s="2"/>
      <c r="G177" s="2"/>
      <c r="H177" s="7">
        <v>589104.375</v>
      </c>
      <c r="I177" s="9">
        <v>427122.27999999997</v>
      </c>
      <c r="J177" s="10"/>
      <c r="K177" s="7">
        <v>477810</v>
      </c>
      <c r="L177" s="1"/>
      <c r="M177" s="11">
        <v>500028.16500000004</v>
      </c>
      <c r="N177" s="4"/>
      <c r="O177" s="4">
        <v>524529.54508499999</v>
      </c>
      <c r="P177" s="1"/>
      <c r="Q177" s="1" t="s">
        <v>46</v>
      </c>
      <c r="R177" s="1" t="s">
        <v>30</v>
      </c>
      <c r="S177" s="1" t="s">
        <v>47</v>
      </c>
      <c r="T177" s="1" t="s">
        <v>364</v>
      </c>
      <c r="U177" s="1" t="s">
        <v>365</v>
      </c>
      <c r="V177" s="4" t="str">
        <f>VLOOKUP(T177,'[2]15 16 Budget'!$D$4:$I$1196,4,FALSE)</f>
        <v xml:space="preserve">                         -  </v>
      </c>
      <c r="W177" s="1"/>
      <c r="X177" s="4">
        <f>VLOOKUP(T177,'[2]15 16 Budget'!$D$4:$I$1196,6,FALSE)</f>
        <v>0</v>
      </c>
      <c r="Y177" s="1"/>
      <c r="Z177" s="4"/>
      <c r="AA177" s="1"/>
      <c r="AB177" s="1"/>
      <c r="AC177" s="1"/>
      <c r="AD177" s="1"/>
      <c r="AE177" s="1"/>
      <c r="AF177" s="1"/>
      <c r="AG177" s="1"/>
      <c r="AH177" s="1"/>
      <c r="AI177" s="5"/>
      <c r="AJ177" s="13"/>
    </row>
    <row r="178" spans="1:36" s="6" customFormat="1" x14ac:dyDescent="0.25">
      <c r="A178" s="1" t="s">
        <v>366</v>
      </c>
      <c r="B178" s="1" t="s">
        <v>367</v>
      </c>
      <c r="C178" s="4">
        <f>SUMIF('[2]15 16 Budget'!$B$5:$B$1194,'Per Item'!A178,'[2]15 16 Budget'!$G$5:$G$1194)</f>
        <v>355009.08999999997</v>
      </c>
      <c r="D178" s="1"/>
      <c r="E178" s="7">
        <f>SUMIF('[2]15 16 Budget'!$B$1:$B$1196,'Per Item'!A178,'[2]15 16 Budget'!$I$1:$I$1196)</f>
        <v>63000</v>
      </c>
      <c r="F178" s="2" t="s">
        <v>368</v>
      </c>
      <c r="G178" s="2"/>
      <c r="H178" s="7">
        <v>67254.3</v>
      </c>
      <c r="I178" s="9">
        <v>16179.3</v>
      </c>
      <c r="J178" s="10"/>
      <c r="K178" s="7">
        <v>80000</v>
      </c>
      <c r="L178" s="1"/>
      <c r="M178" s="11">
        <v>83720</v>
      </c>
      <c r="N178" s="4"/>
      <c r="O178" s="4">
        <v>87822.28</v>
      </c>
      <c r="P178" s="1"/>
      <c r="Q178" s="1" t="s">
        <v>46</v>
      </c>
      <c r="R178" s="1" t="s">
        <v>30</v>
      </c>
      <c r="S178" s="1" t="s">
        <v>52</v>
      </c>
      <c r="T178" s="1" t="s">
        <v>369</v>
      </c>
      <c r="U178" s="1" t="s">
        <v>370</v>
      </c>
      <c r="V178" s="4" t="str">
        <f>VLOOKUP(T178,'[2]15 16 Budget'!$D$4:$I$1196,4,FALSE)</f>
        <v xml:space="preserve">                         -  </v>
      </c>
      <c r="W178" s="1"/>
      <c r="X178" s="4">
        <f>VLOOKUP(T178,'[2]15 16 Budget'!$D$4:$I$1196,6,FALSE)</f>
        <v>0</v>
      </c>
      <c r="Y178" s="1"/>
      <c r="Z178" s="4"/>
      <c r="AA178" s="1"/>
      <c r="AB178" s="1"/>
      <c r="AC178" s="1"/>
      <c r="AD178" s="1"/>
      <c r="AE178" s="1"/>
      <c r="AF178" s="1"/>
      <c r="AG178" s="1"/>
      <c r="AH178" s="1"/>
      <c r="AI178" s="5"/>
      <c r="AJ178" s="13"/>
    </row>
    <row r="179" spans="1:36" s="6" customFormat="1" x14ac:dyDescent="0.25">
      <c r="A179" s="1" t="s">
        <v>371</v>
      </c>
      <c r="B179" s="1" t="s">
        <v>372</v>
      </c>
      <c r="C179" s="4">
        <f>SUMIF('[2]15 16 Budget'!$B$5:$B$1194,'Per Item'!A179,'[2]15 16 Budget'!$G$5:$G$1194)</f>
        <v>0</v>
      </c>
      <c r="D179" s="1"/>
      <c r="E179" s="7">
        <f>SUMIF('[2]15 16 Budget'!$B$1:$B$1196,'Per Item'!A179,'[2]15 16 Budget'!$I$1:$I$1196)</f>
        <v>90900</v>
      </c>
      <c r="F179" s="2"/>
      <c r="G179" s="2"/>
      <c r="H179" s="7">
        <v>90900</v>
      </c>
      <c r="I179" s="9">
        <v>0</v>
      </c>
      <c r="J179" s="10"/>
      <c r="K179" s="7">
        <v>99990.000000000015</v>
      </c>
      <c r="L179" s="1"/>
      <c r="M179" s="11">
        <v>104639.53500000002</v>
      </c>
      <c r="N179" s="4"/>
      <c r="O179" s="4">
        <v>109766.87221500001</v>
      </c>
      <c r="P179" s="1"/>
      <c r="Q179" s="1" t="s">
        <v>46</v>
      </c>
      <c r="R179" s="1" t="s">
        <v>30</v>
      </c>
      <c r="S179" s="1" t="s">
        <v>56</v>
      </c>
      <c r="T179" s="1" t="s">
        <v>373</v>
      </c>
      <c r="U179" s="1" t="s">
        <v>374</v>
      </c>
      <c r="V179" s="4" t="str">
        <f>VLOOKUP(T179,'[2]15 16 Budget'!$D$4:$I$1196,4,FALSE)</f>
        <v xml:space="preserve">                         -  </v>
      </c>
      <c r="W179" s="1"/>
      <c r="X179" s="4">
        <f>VLOOKUP(T179,'[2]15 16 Budget'!$D$4:$I$1196,6,FALSE)</f>
        <v>0</v>
      </c>
      <c r="Y179" s="1"/>
      <c r="Z179" s="4"/>
      <c r="AA179" s="1"/>
      <c r="AB179" s="1"/>
      <c r="AC179" s="1"/>
      <c r="AD179" s="1"/>
      <c r="AE179" s="1"/>
      <c r="AF179" s="1"/>
      <c r="AG179" s="1"/>
      <c r="AH179" s="1"/>
      <c r="AI179" s="5"/>
      <c r="AJ179" s="13"/>
    </row>
    <row r="180" spans="1:36" s="6" customFormat="1" x14ac:dyDescent="0.25">
      <c r="A180" s="1" t="s">
        <v>375</v>
      </c>
      <c r="B180" s="1" t="s">
        <v>376</v>
      </c>
      <c r="C180" s="4">
        <f>SUMIF('[2]15 16 Budget'!$B$5:$B$1194,'Per Item'!A180,'[2]15 16 Budget'!$G$5:$G$1194)</f>
        <v>2000000</v>
      </c>
      <c r="D180" s="1"/>
      <c r="E180" s="7">
        <f>SUMIF('[2]15 16 Budget'!$B$1:$B$1196,'Per Item'!A180,'[2]15 16 Budget'!$I$1:$I$1196)</f>
        <v>2250000</v>
      </c>
      <c r="F180" s="2"/>
      <c r="G180" s="2"/>
      <c r="H180" s="7">
        <v>2250000</v>
      </c>
      <c r="I180" s="9">
        <v>0</v>
      </c>
      <c r="J180" s="10"/>
      <c r="K180" s="7">
        <v>2200000</v>
      </c>
      <c r="L180" s="1"/>
      <c r="M180" s="11">
        <v>2302300</v>
      </c>
      <c r="N180" s="4"/>
      <c r="O180" s="4">
        <v>2415112.6999999997</v>
      </c>
      <c r="P180" s="1"/>
      <c r="Q180" s="1" t="s">
        <v>46</v>
      </c>
      <c r="R180" s="1" t="s">
        <v>30</v>
      </c>
      <c r="S180" s="1" t="s">
        <v>61</v>
      </c>
      <c r="T180" s="1" t="s">
        <v>377</v>
      </c>
      <c r="U180" s="1" t="s">
        <v>378</v>
      </c>
      <c r="V180" s="4">
        <f>VLOOKUP(T180,'[2]15 16 Budget'!$D$4:$I$1196,4,FALSE)</f>
        <v>36334.199999999997</v>
      </c>
      <c r="W180" s="1"/>
      <c r="X180" s="4">
        <f>VLOOKUP(T180,'[2]15 16 Budget'!$D$4:$I$1196,6,FALSE)</f>
        <v>38732.2572</v>
      </c>
      <c r="Y180" s="1"/>
      <c r="Z180" s="4"/>
      <c r="AA180" s="1"/>
      <c r="AB180" s="1"/>
      <c r="AC180" s="1"/>
      <c r="AD180" s="1"/>
      <c r="AE180" s="1"/>
      <c r="AF180" s="1"/>
      <c r="AG180" s="1"/>
      <c r="AH180" s="1"/>
      <c r="AI180" s="5"/>
      <c r="AJ180" s="13"/>
    </row>
    <row r="181" spans="1:36" s="6" customFormat="1" x14ac:dyDescent="0.25">
      <c r="A181" s="1" t="s">
        <v>379</v>
      </c>
      <c r="B181" s="1" t="s">
        <v>380</v>
      </c>
      <c r="C181" s="4">
        <f>SUMIF('[2]15 16 Budget'!$B$5:$B$1194,'Per Item'!A181,'[2]15 16 Budget'!$G$5:$G$1194)</f>
        <v>0</v>
      </c>
      <c r="D181" s="1"/>
      <c r="E181" s="7">
        <f>SUMIF('[2]15 16 Budget'!$B$1:$B$1196,'Per Item'!A181,'[2]15 16 Budget'!$I$1:$I$1196)</f>
        <v>0</v>
      </c>
      <c r="F181" s="2"/>
      <c r="G181" s="2"/>
      <c r="H181" s="7">
        <v>0</v>
      </c>
      <c r="I181" s="9">
        <v>0</v>
      </c>
      <c r="J181" s="10"/>
      <c r="K181" s="7">
        <v>31744</v>
      </c>
      <c r="L181" s="1"/>
      <c r="M181" s="11">
        <v>33220.095999999998</v>
      </c>
      <c r="N181" s="4"/>
      <c r="O181" s="4">
        <v>34847.880703999996</v>
      </c>
      <c r="P181" s="1"/>
      <c r="Q181" s="1" t="s">
        <v>66</v>
      </c>
      <c r="R181" s="1" t="s">
        <v>30</v>
      </c>
      <c r="S181" s="1" t="s">
        <v>7</v>
      </c>
      <c r="T181" s="1" t="s">
        <v>381</v>
      </c>
      <c r="U181" s="1" t="s">
        <v>340</v>
      </c>
      <c r="V181" s="4">
        <f>VLOOKUP(T181,'[2]15 16 Budget'!$D$4:$I$1196,4,FALSE)</f>
        <v>5793.36</v>
      </c>
      <c r="W181" s="1"/>
      <c r="X181" s="4">
        <f>VLOOKUP(T181,'[2]15 16 Budget'!$D$4:$I$1196,6,FALSE)</f>
        <v>6175.7217600000004</v>
      </c>
      <c r="Y181" s="1"/>
      <c r="Z181" s="4"/>
      <c r="AA181" s="1"/>
      <c r="AB181" s="1"/>
      <c r="AC181" s="1"/>
      <c r="AD181" s="1"/>
      <c r="AE181" s="1"/>
      <c r="AF181" s="1"/>
      <c r="AG181" s="1"/>
      <c r="AH181" s="1"/>
      <c r="AI181" s="5"/>
      <c r="AJ181" s="13"/>
    </row>
    <row r="182" spans="1:36" s="6" customFormat="1" x14ac:dyDescent="0.25">
      <c r="A182" s="1" t="s">
        <v>382</v>
      </c>
      <c r="B182" s="1" t="s">
        <v>383</v>
      </c>
      <c r="C182" s="4">
        <f>SUMIF('[2]15 16 Budget'!$B$5:$B$1194,'Per Item'!A182,'[2]15 16 Budget'!$G$5:$G$1194)</f>
        <v>466920.77999999997</v>
      </c>
      <c r="D182" s="1"/>
      <c r="E182" s="7">
        <f>SUMIF('[2]15 16 Budget'!$B$1:$B$1196,'Per Item'!A182,'[2]15 16 Budget'!$I$1:$I$1196)</f>
        <v>472500</v>
      </c>
      <c r="F182" s="2"/>
      <c r="G182" s="2"/>
      <c r="H182" s="7">
        <v>100000</v>
      </c>
      <c r="I182" s="9">
        <v>18099.28</v>
      </c>
      <c r="J182" s="10"/>
      <c r="K182" s="7">
        <v>252150</v>
      </c>
      <c r="L182" s="1"/>
      <c r="M182" s="11">
        <v>263874.97499999998</v>
      </c>
      <c r="N182" s="4"/>
      <c r="O182" s="4">
        <v>276804.84877499996</v>
      </c>
      <c r="P182" s="1"/>
      <c r="Q182" s="1" t="s">
        <v>78</v>
      </c>
      <c r="R182" s="1" t="s">
        <v>30</v>
      </c>
      <c r="S182" s="1" t="s">
        <v>79</v>
      </c>
      <c r="T182" s="1" t="s">
        <v>384</v>
      </c>
      <c r="U182" s="1" t="s">
        <v>385</v>
      </c>
      <c r="V182" s="4" t="str">
        <f>VLOOKUP(T182,'[2]15 16 Budget'!$D$4:$I$1196,4,FALSE)</f>
        <v xml:space="preserve">                         -  </v>
      </c>
      <c r="W182" s="1"/>
      <c r="X182" s="4">
        <f>VLOOKUP(T182,'[2]15 16 Budget'!$D$4:$I$1196,6,FALSE)</f>
        <v>0</v>
      </c>
      <c r="Y182" s="1"/>
      <c r="Z182" s="4"/>
      <c r="AA182" s="1"/>
      <c r="AB182" s="1"/>
      <c r="AC182" s="1"/>
      <c r="AD182" s="1"/>
      <c r="AE182" s="1"/>
      <c r="AF182" s="1"/>
      <c r="AG182" s="1"/>
      <c r="AH182" s="1"/>
      <c r="AI182" s="5"/>
      <c r="AJ182" s="13"/>
    </row>
    <row r="183" spans="1:36" s="6" customFormat="1" x14ac:dyDescent="0.25">
      <c r="A183" s="1" t="s">
        <v>386</v>
      </c>
      <c r="B183" s="1" t="s">
        <v>387</v>
      </c>
      <c r="C183" s="4">
        <f>SUMIF('[2]15 16 Budget'!$B$5:$B$1194,'Per Item'!A183,'[2]15 16 Budget'!$G$5:$G$1194)</f>
        <v>0</v>
      </c>
      <c r="D183" s="1"/>
      <c r="E183" s="7">
        <f>SUMIF('[2]15 16 Budget'!$B$1:$B$1196,'Per Item'!A183,'[2]15 16 Budget'!$I$1:$I$1196)</f>
        <v>0</v>
      </c>
      <c r="F183" s="2"/>
      <c r="G183" s="2"/>
      <c r="H183" s="7">
        <v>6124.56</v>
      </c>
      <c r="I183" s="9">
        <v>6124.56</v>
      </c>
      <c r="J183" s="10"/>
      <c r="K183" s="7">
        <v>0</v>
      </c>
      <c r="L183" s="1"/>
      <c r="M183" s="11">
        <v>0</v>
      </c>
      <c r="N183" s="4"/>
      <c r="O183" s="4">
        <v>0</v>
      </c>
      <c r="P183" s="1"/>
      <c r="Q183" s="1" t="s">
        <v>98</v>
      </c>
      <c r="R183" s="1" t="s">
        <v>30</v>
      </c>
      <c r="S183" s="1" t="s">
        <v>7</v>
      </c>
      <c r="T183" s="1" t="s">
        <v>388</v>
      </c>
      <c r="U183" s="1" t="s">
        <v>340</v>
      </c>
      <c r="V183" s="4">
        <f>VLOOKUP(T183,'[2]15 16 Budget'!$D$4:$I$1196,4,FALSE)</f>
        <v>2100.52</v>
      </c>
      <c r="W183" s="1"/>
      <c r="X183" s="4">
        <f>VLOOKUP(T183,'[2]15 16 Budget'!$D$4:$I$1196,6,FALSE)</f>
        <v>2239.1543200000001</v>
      </c>
      <c r="Y183" s="1"/>
      <c r="Z183" s="4"/>
      <c r="AA183" s="1"/>
      <c r="AB183" s="1"/>
      <c r="AC183" s="1"/>
      <c r="AD183" s="1"/>
      <c r="AE183" s="1"/>
      <c r="AF183" s="1"/>
      <c r="AG183" s="1"/>
      <c r="AH183" s="1"/>
      <c r="AI183" s="5"/>
      <c r="AJ183" s="13"/>
    </row>
    <row r="184" spans="1:36" s="6" customFormat="1" x14ac:dyDescent="0.25">
      <c r="A184" s="1" t="s">
        <v>389</v>
      </c>
      <c r="B184" s="1" t="s">
        <v>390</v>
      </c>
      <c r="C184" s="4">
        <f>SUMIF('[2]15 16 Budget'!$B$5:$B$1194,'Per Item'!A184,'[2]15 16 Budget'!$G$5:$G$1194)</f>
        <v>2000</v>
      </c>
      <c r="D184" s="1"/>
      <c r="E184" s="7">
        <f>SUMIF('[2]15 16 Budget'!$B$1:$B$1196,'Per Item'!A184,'[2]15 16 Budget'!$I$1:$I$1196)</f>
        <v>25000</v>
      </c>
      <c r="F184" s="2"/>
      <c r="G184" s="2"/>
      <c r="H184" s="7">
        <v>21250</v>
      </c>
      <c r="I184" s="9">
        <v>7500</v>
      </c>
      <c r="J184" s="10"/>
      <c r="K184" s="7">
        <v>25000</v>
      </c>
      <c r="L184" s="1"/>
      <c r="M184" s="11">
        <v>26162.5</v>
      </c>
      <c r="N184" s="4"/>
      <c r="O184" s="4">
        <v>27444.462499999998</v>
      </c>
      <c r="P184" s="1"/>
      <c r="Q184" s="1" t="s">
        <v>110</v>
      </c>
      <c r="R184" s="1" t="s">
        <v>30</v>
      </c>
      <c r="S184" s="1" t="s">
        <v>111</v>
      </c>
      <c r="T184" s="1" t="s">
        <v>391</v>
      </c>
      <c r="U184" s="1" t="s">
        <v>392</v>
      </c>
      <c r="V184" s="4">
        <f>VLOOKUP(T184,'[2]15 16 Budget'!$D$4:$I$1196,4,FALSE)</f>
        <v>1929.02</v>
      </c>
      <c r="W184" s="1"/>
      <c r="X184" s="4">
        <f>VLOOKUP(T184,'[2]15 16 Budget'!$D$4:$I$1196,6,FALSE)</f>
        <v>2056.3353200000001</v>
      </c>
      <c r="Y184" s="1"/>
      <c r="Z184" s="4"/>
      <c r="AA184" s="1"/>
      <c r="AB184" s="1"/>
      <c r="AC184" s="1"/>
      <c r="AD184" s="1"/>
      <c r="AE184" s="1"/>
      <c r="AF184" s="1"/>
      <c r="AG184" s="1"/>
      <c r="AH184" s="1"/>
      <c r="AI184" s="5"/>
      <c r="AJ184" s="13"/>
    </row>
    <row r="185" spans="1:36" s="6" customFormat="1" x14ac:dyDescent="0.25">
      <c r="A185" s="1" t="s">
        <v>393</v>
      </c>
      <c r="B185" s="1" t="s">
        <v>394</v>
      </c>
      <c r="C185" s="4">
        <f>SUMIF('[2]15 16 Budget'!$B$5:$B$1194,'Per Item'!A185,'[2]15 16 Budget'!$G$5:$G$1194)</f>
        <v>114852.45999999999</v>
      </c>
      <c r="D185" s="1"/>
      <c r="E185" s="7">
        <f>SUMIF('[2]15 16 Budget'!$B$1:$B$1196,'Per Item'!A185,'[2]15 16 Budget'!$I$1:$I$1196)</f>
        <v>137700</v>
      </c>
      <c r="F185" s="2"/>
      <c r="G185" s="2"/>
      <c r="H185" s="7">
        <v>117045</v>
      </c>
      <c r="I185" s="9">
        <v>33693.56</v>
      </c>
      <c r="J185" s="10"/>
      <c r="K185" s="7">
        <v>100980.00000000001</v>
      </c>
      <c r="L185" s="1"/>
      <c r="M185" s="11">
        <v>105675.57</v>
      </c>
      <c r="N185" s="4"/>
      <c r="O185" s="4">
        <v>110853.67293</v>
      </c>
      <c r="P185" s="1"/>
      <c r="Q185" s="1" t="s">
        <v>110</v>
      </c>
      <c r="R185" s="1" t="s">
        <v>30</v>
      </c>
      <c r="S185" s="1" t="s">
        <v>116</v>
      </c>
      <c r="T185" s="1" t="s">
        <v>395</v>
      </c>
      <c r="U185" s="1" t="s">
        <v>396</v>
      </c>
      <c r="V185" s="4" t="str">
        <f>VLOOKUP(T185,'[2]15 16 Budget'!$D$4:$I$1196,4,FALSE)</f>
        <v xml:space="preserve">                         -  </v>
      </c>
      <c r="W185" s="1"/>
      <c r="X185" s="4">
        <f>VLOOKUP(T185,'[2]15 16 Budget'!$D$4:$I$1196,6,FALSE)</f>
        <v>0</v>
      </c>
      <c r="Y185" s="1"/>
      <c r="Z185" s="4"/>
      <c r="AA185" s="1"/>
      <c r="AB185" s="1"/>
      <c r="AC185" s="1"/>
      <c r="AD185" s="1"/>
      <c r="AE185" s="1"/>
      <c r="AF185" s="1"/>
      <c r="AG185" s="1"/>
      <c r="AH185" s="1"/>
      <c r="AI185" s="5"/>
      <c r="AJ185" s="13"/>
    </row>
    <row r="186" spans="1:36" s="6" customFormat="1" x14ac:dyDescent="0.25">
      <c r="A186" s="1" t="s">
        <v>397</v>
      </c>
      <c r="B186" s="1" t="s">
        <v>398</v>
      </c>
      <c r="C186" s="4">
        <f>SUMIF('[2]15 16 Budget'!$B$5:$B$1194,'Per Item'!A186,'[2]15 16 Budget'!$G$5:$G$1194)</f>
        <v>150000</v>
      </c>
      <c r="D186" s="1"/>
      <c r="E186" s="7">
        <f>SUMIF('[2]15 16 Budget'!$B$1:$B$1196,'Per Item'!A186,'[2]15 16 Budget'!$I$1:$I$1196)</f>
        <v>0</v>
      </c>
      <c r="F186" s="2"/>
      <c r="G186" s="2"/>
      <c r="H186" s="7">
        <v>300319.56</v>
      </c>
      <c r="I186" s="9">
        <v>200213.04</v>
      </c>
      <c r="J186" s="10"/>
      <c r="K186" s="7">
        <v>0</v>
      </c>
      <c r="L186" s="1"/>
      <c r="M186" s="11">
        <v>0</v>
      </c>
      <c r="N186" s="4"/>
      <c r="O186" s="4">
        <v>0</v>
      </c>
      <c r="P186" s="1"/>
      <c r="Q186" s="1" t="s">
        <v>59</v>
      </c>
      <c r="R186" s="1" t="s">
        <v>30</v>
      </c>
      <c r="S186" s="1" t="s">
        <v>7</v>
      </c>
      <c r="T186" s="1" t="s">
        <v>399</v>
      </c>
      <c r="U186" s="1" t="s">
        <v>340</v>
      </c>
      <c r="V186" s="4">
        <f>VLOOKUP(T186,'[2]15 16 Budget'!$D$4:$I$1196,4,FALSE)</f>
        <v>1929.02</v>
      </c>
      <c r="W186" s="1"/>
      <c r="X186" s="4">
        <f>VLOOKUP(T186,'[2]15 16 Budget'!$D$4:$I$1196,6,FALSE)</f>
        <v>2056.3353200000001</v>
      </c>
      <c r="Y186" s="1"/>
      <c r="Z186" s="4"/>
      <c r="AA186" s="1"/>
      <c r="AB186" s="1"/>
      <c r="AC186" s="1"/>
      <c r="AD186" s="1"/>
      <c r="AE186" s="1"/>
      <c r="AF186" s="1"/>
      <c r="AG186" s="1"/>
      <c r="AH186" s="1"/>
      <c r="AI186" s="5"/>
      <c r="AJ186" s="13"/>
    </row>
    <row r="187" spans="1:36" s="6" customFormat="1" x14ac:dyDescent="0.25">
      <c r="A187" s="1" t="s">
        <v>400</v>
      </c>
      <c r="B187" s="1" t="s">
        <v>401</v>
      </c>
      <c r="C187" s="4">
        <f>SUMIF('[2]15 16 Budget'!$B$5:$B$1194,'Per Item'!A187,'[2]15 16 Budget'!$G$5:$G$1194)</f>
        <v>0</v>
      </c>
      <c r="D187" s="1"/>
      <c r="E187" s="7">
        <f>SUMIF('[2]15 16 Budget'!$B$1:$B$1196,'Per Item'!A187,'[2]15 16 Budget'!$I$1:$I$1196)</f>
        <v>0</v>
      </c>
      <c r="F187" s="2"/>
      <c r="G187" s="2"/>
      <c r="H187" s="7">
        <v>6430</v>
      </c>
      <c r="I187" s="9">
        <v>6430</v>
      </c>
      <c r="J187" s="10"/>
      <c r="K187" s="7">
        <v>0</v>
      </c>
      <c r="L187" s="1"/>
      <c r="M187" s="11">
        <v>0</v>
      </c>
      <c r="N187" s="4"/>
      <c r="O187" s="4">
        <v>0</v>
      </c>
      <c r="P187" s="1"/>
      <c r="Q187" s="1" t="s">
        <v>132</v>
      </c>
      <c r="R187" s="1" t="s">
        <v>30</v>
      </c>
      <c r="S187" s="1" t="s">
        <v>7</v>
      </c>
      <c r="T187" s="1" t="s">
        <v>402</v>
      </c>
      <c r="U187" s="1" t="s">
        <v>340</v>
      </c>
      <c r="V187" s="4">
        <f>VLOOKUP(T187,'[2]15 16 Budget'!$D$4:$I$1196,4,FALSE)</f>
        <v>5793.36</v>
      </c>
      <c r="W187" s="1"/>
      <c r="X187" s="4">
        <f>VLOOKUP(T187,'[2]15 16 Budget'!$D$4:$I$1196,6,FALSE)</f>
        <v>6175.7217600000004</v>
      </c>
      <c r="Y187" s="1"/>
      <c r="Z187" s="4"/>
      <c r="AA187" s="1"/>
      <c r="AB187" s="1"/>
      <c r="AC187" s="1"/>
      <c r="AD187" s="1"/>
      <c r="AE187" s="1"/>
      <c r="AF187" s="1"/>
      <c r="AG187" s="1"/>
      <c r="AH187" s="1"/>
      <c r="AI187" s="5"/>
      <c r="AJ187" s="13"/>
    </row>
    <row r="188" spans="1:36" s="6" customFormat="1" x14ac:dyDescent="0.25">
      <c r="A188" s="1" t="s">
        <v>403</v>
      </c>
      <c r="B188" s="1" t="s">
        <v>404</v>
      </c>
      <c r="C188" s="4">
        <f>SUMIF('[2]15 16 Budget'!$B$5:$B$1194,'Per Item'!A188,'[2]15 16 Budget'!$G$5:$G$1194)</f>
        <v>325240.53000000003</v>
      </c>
      <c r="D188" s="1"/>
      <c r="E188" s="7">
        <f>SUMIF('[2]15 16 Budget'!$B$1:$B$1196,'Per Item'!A188,'[2]15 16 Budget'!$I$1:$I$1196)</f>
        <v>360000</v>
      </c>
      <c r="F188" s="2"/>
      <c r="G188" s="2"/>
      <c r="H188" s="7">
        <v>306767.09999999998</v>
      </c>
      <c r="I188" s="9">
        <v>228592.33000000002</v>
      </c>
      <c r="J188" s="10"/>
      <c r="K188" s="7">
        <v>338250</v>
      </c>
      <c r="L188" s="1"/>
      <c r="M188" s="11">
        <v>353978.625</v>
      </c>
      <c r="N188" s="4"/>
      <c r="O188" s="4">
        <v>371323.57762500003</v>
      </c>
      <c r="P188" s="1"/>
      <c r="Q188" s="1" t="s">
        <v>136</v>
      </c>
      <c r="R188" s="1" t="s">
        <v>30</v>
      </c>
      <c r="S188" s="1" t="s">
        <v>7</v>
      </c>
      <c r="T188" s="1" t="s">
        <v>405</v>
      </c>
      <c r="U188" s="1" t="s">
        <v>340</v>
      </c>
      <c r="V188" s="4" t="str">
        <f>VLOOKUP(T188,'[2]15 16 Budget'!$D$4:$I$1196,4,FALSE)</f>
        <v xml:space="preserve">                         -  </v>
      </c>
      <c r="W188" s="1"/>
      <c r="X188" s="4">
        <f>VLOOKUP(T188,'[2]15 16 Budget'!$D$4:$I$1196,6,FALSE)</f>
        <v>0</v>
      </c>
      <c r="Y188" s="1"/>
      <c r="Z188" s="4"/>
      <c r="AA188" s="1"/>
      <c r="AB188" s="1"/>
      <c r="AC188" s="1"/>
      <c r="AD188" s="1"/>
      <c r="AE188" s="1"/>
      <c r="AF188" s="1"/>
      <c r="AG188" s="1"/>
      <c r="AH188" s="1"/>
      <c r="AI188" s="5"/>
      <c r="AJ188" s="13"/>
    </row>
    <row r="189" spans="1:36" s="6" customFormat="1" x14ac:dyDescent="0.25">
      <c r="A189" s="1" t="s">
        <v>406</v>
      </c>
      <c r="B189" s="1" t="s">
        <v>407</v>
      </c>
      <c r="C189" s="4">
        <f>SUMIF('[2]15 16 Budget'!$B$5:$B$1194,'Per Item'!A189,'[2]15 16 Budget'!$G$5:$G$1194)</f>
        <v>3658.27</v>
      </c>
      <c r="D189" s="1"/>
      <c r="E189" s="7">
        <f>SUMIF('[2]15 16 Budget'!$B$1:$B$1196,'Per Item'!A189,'[2]15 16 Budget'!$I$1:$I$1196)</f>
        <v>0</v>
      </c>
      <c r="F189" s="2"/>
      <c r="G189" s="2"/>
      <c r="H189" s="7">
        <v>2078.2600000000002</v>
      </c>
      <c r="I189" s="9">
        <v>2078.2600000000002</v>
      </c>
      <c r="J189" s="10"/>
      <c r="K189" s="7">
        <v>0</v>
      </c>
      <c r="L189" s="1"/>
      <c r="M189" s="11">
        <v>0</v>
      </c>
      <c r="N189" s="4"/>
      <c r="O189" s="4">
        <v>0</v>
      </c>
      <c r="P189" s="1"/>
      <c r="Q189" s="1" t="s">
        <v>6</v>
      </c>
      <c r="R189" s="1" t="s">
        <v>34</v>
      </c>
      <c r="S189" s="1" t="s">
        <v>7</v>
      </c>
      <c r="T189" s="1" t="s">
        <v>408</v>
      </c>
      <c r="U189" s="1" t="s">
        <v>409</v>
      </c>
      <c r="V189" s="4">
        <f>VLOOKUP(T189,'[2]15 16 Budget'!$D$4:$I$1196,4,FALSE)</f>
        <v>31639.95</v>
      </c>
      <c r="W189" s="1"/>
      <c r="X189" s="4">
        <f>VLOOKUP(T189,'[2]15 16 Budget'!$D$4:$I$1196,6,FALSE)</f>
        <v>33728.186700000006</v>
      </c>
      <c r="Y189" s="1"/>
      <c r="Z189" s="4"/>
      <c r="AA189" s="1"/>
      <c r="AB189" s="1"/>
      <c r="AC189" s="1"/>
      <c r="AD189" s="1"/>
      <c r="AE189" s="1"/>
      <c r="AF189" s="1"/>
      <c r="AG189" s="1"/>
      <c r="AH189" s="1"/>
      <c r="AI189" s="5"/>
      <c r="AJ189" s="13"/>
    </row>
    <row r="190" spans="1:36" s="6" customFormat="1" x14ac:dyDescent="0.25">
      <c r="A190" s="1" t="s">
        <v>410</v>
      </c>
      <c r="B190" s="1" t="s">
        <v>411</v>
      </c>
      <c r="C190" s="4">
        <f>SUMIF('[2]15 16 Budget'!$B$5:$B$1194,'Per Item'!A190,'[2]15 16 Budget'!$G$5:$G$1194)</f>
        <v>9037.33</v>
      </c>
      <c r="D190" s="1"/>
      <c r="E190" s="7">
        <f>SUMIF('[2]15 16 Budget'!$B$1:$B$1196,'Per Item'!A190,'[2]15 16 Budget'!$I$1:$I$1196)</f>
        <v>89000</v>
      </c>
      <c r="F190" s="2"/>
      <c r="G190" s="2"/>
      <c r="H190" s="7">
        <v>283284.88</v>
      </c>
      <c r="I190" s="9">
        <v>200034.88</v>
      </c>
      <c r="J190" s="10"/>
      <c r="K190" s="7">
        <v>40000</v>
      </c>
      <c r="L190" s="1"/>
      <c r="M190" s="11">
        <v>41860</v>
      </c>
      <c r="N190" s="4"/>
      <c r="O190" s="4">
        <v>43911.14</v>
      </c>
      <c r="P190" s="1"/>
      <c r="Q190" s="1" t="s">
        <v>16</v>
      </c>
      <c r="R190" s="1" t="s">
        <v>34</v>
      </c>
      <c r="S190" s="1" t="s">
        <v>22</v>
      </c>
      <c r="T190" s="1" t="s">
        <v>412</v>
      </c>
      <c r="U190" s="1" t="s">
        <v>413</v>
      </c>
      <c r="V190" s="4">
        <f>VLOOKUP(T190,'[2]15 16 Budget'!$D$4:$I$1196,4,FALSE)</f>
        <v>22145.42</v>
      </c>
      <c r="W190" s="1"/>
      <c r="X190" s="4">
        <f>VLOOKUP(T190,'[2]15 16 Budget'!$D$4:$I$1196,6,FALSE)</f>
        <v>23607.01772</v>
      </c>
      <c r="Y190" s="1"/>
      <c r="Z190" s="4"/>
      <c r="AA190" s="1"/>
      <c r="AB190" s="1"/>
      <c r="AC190" s="1"/>
      <c r="AD190" s="1"/>
      <c r="AE190" s="1"/>
      <c r="AF190" s="1"/>
      <c r="AG190" s="1"/>
      <c r="AH190" s="1"/>
      <c r="AI190" s="5"/>
      <c r="AJ190" s="13"/>
    </row>
    <row r="191" spans="1:36" s="6" customFormat="1" x14ac:dyDescent="0.25">
      <c r="A191" s="1" t="s">
        <v>414</v>
      </c>
      <c r="B191" s="1" t="s">
        <v>415</v>
      </c>
      <c r="C191" s="4">
        <f>SUMIF('[2]15 16 Budget'!$B$5:$B$1194,'Per Item'!A191,'[2]15 16 Budget'!$G$5:$G$1194)</f>
        <v>312064.90999999997</v>
      </c>
      <c r="D191" s="1"/>
      <c r="E191" s="7">
        <f>SUMIF('[2]15 16 Budget'!$B$1:$B$1196,'Per Item'!A191,'[2]15 16 Budget'!$I$1:$I$1196)</f>
        <v>315000</v>
      </c>
      <c r="F191" s="2" t="s">
        <v>416</v>
      </c>
      <c r="G191" s="2"/>
      <c r="H191" s="7">
        <v>557972.57999999996</v>
      </c>
      <c r="I191" s="9">
        <v>557972.57999999996</v>
      </c>
      <c r="J191" s="10"/>
      <c r="K191" s="7">
        <v>613769.83799999999</v>
      </c>
      <c r="L191" s="1"/>
      <c r="M191" s="11">
        <v>642310.13546699996</v>
      </c>
      <c r="N191" s="4"/>
      <c r="O191" s="4">
        <v>673783.33210488292</v>
      </c>
      <c r="P191" s="1"/>
      <c r="Q191" s="1" t="s">
        <v>16</v>
      </c>
      <c r="R191" s="1" t="s">
        <v>34</v>
      </c>
      <c r="S191" s="1" t="s">
        <v>27</v>
      </c>
      <c r="T191" s="1" t="s">
        <v>417</v>
      </c>
      <c r="U191" s="1" t="s">
        <v>418</v>
      </c>
      <c r="V191" s="4" t="str">
        <f>VLOOKUP(T191,'[2]15 16 Budget'!$D$4:$I$1196,4,FALSE)</f>
        <v xml:space="preserve">                         -  </v>
      </c>
      <c r="W191" s="1"/>
      <c r="X191" s="4">
        <f>VLOOKUP(T191,'[2]15 16 Budget'!$D$4:$I$1196,6,FALSE)</f>
        <v>0</v>
      </c>
      <c r="Y191" s="1"/>
      <c r="Z191" s="4"/>
      <c r="AA191" s="1"/>
      <c r="AB191" s="1"/>
      <c r="AC191" s="1"/>
      <c r="AD191" s="1"/>
      <c r="AE191" s="1"/>
      <c r="AF191" s="1"/>
      <c r="AG191" s="1"/>
      <c r="AH191" s="1"/>
      <c r="AI191" s="5"/>
      <c r="AJ191" s="13"/>
    </row>
    <row r="192" spans="1:36" s="6" customFormat="1" x14ac:dyDescent="0.25">
      <c r="A192" s="1" t="s">
        <v>419</v>
      </c>
      <c r="B192" s="1" t="s">
        <v>420</v>
      </c>
      <c r="C192" s="4">
        <f>SUMIF('[2]15 16 Budget'!$B$5:$B$1194,'Per Item'!A192,'[2]15 16 Budget'!$G$5:$G$1194)</f>
        <v>225459.57</v>
      </c>
      <c r="D192" s="1"/>
      <c r="E192" s="7">
        <f>SUMIF('[2]15 16 Budget'!$B$1:$B$1196,'Per Item'!A192,'[2]15 16 Budget'!$I$1:$I$1196)</f>
        <v>0</v>
      </c>
      <c r="F192" s="2"/>
      <c r="G192" s="2"/>
      <c r="H192" s="7">
        <v>13397.17</v>
      </c>
      <c r="I192" s="9">
        <v>13397.17</v>
      </c>
      <c r="J192" s="10"/>
      <c r="K192" s="7">
        <v>0</v>
      </c>
      <c r="L192" s="1"/>
      <c r="M192" s="11">
        <v>0</v>
      </c>
      <c r="N192" s="4"/>
      <c r="O192" s="4">
        <v>0</v>
      </c>
      <c r="P192" s="1"/>
      <c r="Q192" s="1" t="s">
        <v>36</v>
      </c>
      <c r="R192" s="1" t="s">
        <v>34</v>
      </c>
      <c r="S192" s="1" t="s">
        <v>7</v>
      </c>
      <c r="T192" s="1" t="s">
        <v>421</v>
      </c>
      <c r="U192" s="1" t="s">
        <v>409</v>
      </c>
      <c r="V192" s="4">
        <f>VLOOKUP(T192,'[2]15 16 Budget'!$D$4:$I$1196,4,FALSE)</f>
        <v>13220.56</v>
      </c>
      <c r="W192" s="1"/>
      <c r="X192" s="4">
        <f>VLOOKUP(T192,'[2]15 16 Budget'!$D$4:$I$1196,6,FALSE)</f>
        <v>14093.116959999999</v>
      </c>
      <c r="Y192" s="1"/>
      <c r="Z192" s="4"/>
      <c r="AA192" s="1"/>
      <c r="AB192" s="1"/>
      <c r="AC192" s="1"/>
      <c r="AD192" s="1"/>
      <c r="AE192" s="1"/>
      <c r="AF192" s="1"/>
      <c r="AG192" s="1"/>
      <c r="AH192" s="1"/>
      <c r="AI192" s="5"/>
      <c r="AJ192" s="13"/>
    </row>
    <row r="193" spans="1:36" s="6" customFormat="1" x14ac:dyDescent="0.25">
      <c r="A193" s="1" t="s">
        <v>422</v>
      </c>
      <c r="B193" s="1" t="s">
        <v>423</v>
      </c>
      <c r="C193" s="4">
        <f>SUMIF('[2]15 16 Budget'!$B$5:$B$1194,'Per Item'!A193,'[2]15 16 Budget'!$G$5:$G$1194)</f>
        <v>10685.63</v>
      </c>
      <c r="D193" s="1"/>
      <c r="E193" s="7">
        <f>SUMIF('[2]15 16 Budget'!$B$1:$B$1196,'Per Item'!A193,'[2]15 16 Budget'!$I$1:$I$1196)</f>
        <v>0</v>
      </c>
      <c r="F193" s="2"/>
      <c r="G193" s="2"/>
      <c r="H193" s="7">
        <v>16097.17</v>
      </c>
      <c r="I193" s="9">
        <v>16097.17</v>
      </c>
      <c r="J193" s="10"/>
      <c r="K193" s="7">
        <v>100000</v>
      </c>
      <c r="L193" s="1"/>
      <c r="M193" s="11">
        <v>104650</v>
      </c>
      <c r="N193" s="4"/>
      <c r="O193" s="4">
        <v>109777.84999999999</v>
      </c>
      <c r="P193" s="1"/>
      <c r="Q193" s="1" t="s">
        <v>46</v>
      </c>
      <c r="R193" s="1" t="s">
        <v>34</v>
      </c>
      <c r="S193" s="1" t="s">
        <v>61</v>
      </c>
      <c r="T193" s="1" t="s">
        <v>424</v>
      </c>
      <c r="U193" s="1" t="s">
        <v>425</v>
      </c>
      <c r="V193" s="4" t="str">
        <f>VLOOKUP(T193,'[2]15 16 Budget'!$D$4:$I$1196,4,FALSE)</f>
        <v xml:space="preserve">                         -  </v>
      </c>
      <c r="W193" s="1"/>
      <c r="X193" s="4">
        <f>VLOOKUP(T193,'[2]15 16 Budget'!$D$4:$I$1196,6,FALSE)</f>
        <v>0</v>
      </c>
      <c r="Y193" s="1"/>
      <c r="Z193" s="4"/>
      <c r="AA193" s="1"/>
      <c r="AB193" s="1"/>
      <c r="AC193" s="1"/>
      <c r="AD193" s="1"/>
      <c r="AE193" s="1"/>
      <c r="AF193" s="1"/>
      <c r="AG193" s="1"/>
      <c r="AH193" s="1"/>
      <c r="AI193" s="5"/>
      <c r="AJ193" s="13"/>
    </row>
    <row r="194" spans="1:36" s="6" customFormat="1" x14ac:dyDescent="0.25">
      <c r="A194" s="1" t="s">
        <v>426</v>
      </c>
      <c r="B194" s="1" t="s">
        <v>427</v>
      </c>
      <c r="C194" s="4">
        <f>SUMIF('[2]15 16 Budget'!$B$5:$B$1194,'Per Item'!A194,'[2]15 16 Budget'!$G$5:$G$1194)</f>
        <v>0</v>
      </c>
      <c r="D194" s="1"/>
      <c r="E194" s="7">
        <f>SUMIF('[2]15 16 Budget'!$B$1:$B$1196,'Per Item'!A194,'[2]15 16 Budget'!$I$1:$I$1196)</f>
        <v>0</v>
      </c>
      <c r="F194" s="2"/>
      <c r="G194" s="2"/>
      <c r="H194" s="7">
        <v>0</v>
      </c>
      <c r="I194" s="9">
        <v>0</v>
      </c>
      <c r="J194" s="10"/>
      <c r="K194" s="7">
        <v>0</v>
      </c>
      <c r="L194" s="1"/>
      <c r="M194" s="11">
        <v>0</v>
      </c>
      <c r="N194" s="4"/>
      <c r="O194" s="4">
        <v>0</v>
      </c>
      <c r="P194" s="1"/>
      <c r="Q194" s="1" t="s">
        <v>66</v>
      </c>
      <c r="R194" s="1" t="s">
        <v>34</v>
      </c>
      <c r="S194" s="1" t="s">
        <v>7</v>
      </c>
      <c r="T194" s="1" t="s">
        <v>428</v>
      </c>
      <c r="U194" s="1" t="s">
        <v>409</v>
      </c>
      <c r="V194" s="4" t="str">
        <f>VLOOKUP(T194,'[2]15 16 Budget'!$D$4:$I$1196,4,FALSE)</f>
        <v xml:space="preserve">                         -  </v>
      </c>
      <c r="W194" s="1"/>
      <c r="X194" s="4">
        <f>VLOOKUP(T194,'[2]15 16 Budget'!$D$4:$I$1196,6,FALSE)</f>
        <v>0</v>
      </c>
      <c r="Y194" s="1"/>
      <c r="Z194" s="4"/>
      <c r="AA194" s="1"/>
      <c r="AB194" s="1"/>
      <c r="AC194" s="1"/>
      <c r="AD194" s="1"/>
      <c r="AE194" s="1"/>
      <c r="AF194" s="1"/>
      <c r="AG194" s="1"/>
      <c r="AH194" s="1"/>
      <c r="AI194" s="5"/>
      <c r="AJ194" s="13"/>
    </row>
    <row r="195" spans="1:36" s="6" customFormat="1" x14ac:dyDescent="0.25">
      <c r="A195" s="1" t="s">
        <v>429</v>
      </c>
      <c r="B195" s="1" t="s">
        <v>430</v>
      </c>
      <c r="C195" s="4">
        <f>SUMIF('[2]15 16 Budget'!$B$5:$B$1194,'Per Item'!A195,'[2]15 16 Budget'!$G$5:$G$1194)</f>
        <v>35000</v>
      </c>
      <c r="D195" s="1"/>
      <c r="E195" s="7">
        <f>SUMIF('[2]15 16 Budget'!$B$1:$B$1196,'Per Item'!A195,'[2]15 16 Budget'!$I$1:$I$1196)</f>
        <v>36000</v>
      </c>
      <c r="F195" s="2" t="s">
        <v>431</v>
      </c>
      <c r="G195" s="2"/>
      <c r="H195" s="7">
        <v>38767.509999999995</v>
      </c>
      <c r="I195" s="9">
        <v>200.01</v>
      </c>
      <c r="J195" s="10"/>
      <c r="K195" s="7">
        <v>33660</v>
      </c>
      <c r="L195" s="1"/>
      <c r="M195" s="11">
        <v>35225.19</v>
      </c>
      <c r="N195" s="4"/>
      <c r="O195" s="4">
        <v>36951.224309999998</v>
      </c>
      <c r="P195" s="1"/>
      <c r="Q195" s="1" t="s">
        <v>74</v>
      </c>
      <c r="R195" s="1" t="s">
        <v>34</v>
      </c>
      <c r="S195" s="1" t="s">
        <v>7</v>
      </c>
      <c r="T195" s="1" t="s">
        <v>432</v>
      </c>
      <c r="U195" s="1" t="s">
        <v>409</v>
      </c>
      <c r="V195" s="4" t="str">
        <f>VLOOKUP(T195,'[2]15 16 Budget'!$D$4:$I$1196,4,FALSE)</f>
        <v xml:space="preserve">                         -  </v>
      </c>
      <c r="W195" s="1"/>
      <c r="X195" s="4">
        <f>VLOOKUP(T195,'[2]15 16 Budget'!$D$4:$I$1196,6,FALSE)</f>
        <v>0</v>
      </c>
      <c r="Y195" s="1"/>
      <c r="Z195" s="4"/>
      <c r="AA195" s="1"/>
      <c r="AB195" s="1"/>
      <c r="AC195" s="1"/>
      <c r="AD195" s="1"/>
      <c r="AE195" s="1"/>
      <c r="AF195" s="1"/>
      <c r="AG195" s="1"/>
      <c r="AH195" s="1"/>
      <c r="AI195" s="5"/>
      <c r="AJ195" s="13"/>
    </row>
    <row r="196" spans="1:36" s="6" customFormat="1" x14ac:dyDescent="0.25">
      <c r="A196" s="1" t="s">
        <v>433</v>
      </c>
      <c r="B196" s="1" t="s">
        <v>434</v>
      </c>
      <c r="C196" s="4">
        <f>SUMIF('[2]15 16 Budget'!$B$5:$B$1194,'Per Item'!A196,'[2]15 16 Budget'!$G$5:$G$1194)</f>
        <v>355918.27</v>
      </c>
      <c r="D196" s="1"/>
      <c r="E196" s="7">
        <f>SUMIF('[2]15 16 Budget'!$B$1:$B$1196,'Per Item'!A196,'[2]15 16 Budget'!$I$1:$I$1196)</f>
        <v>451500</v>
      </c>
      <c r="F196" s="2" t="s">
        <v>435</v>
      </c>
      <c r="G196" s="2"/>
      <c r="H196" s="7">
        <v>718798.06250000012</v>
      </c>
      <c r="I196" s="9">
        <v>560518.68000000005</v>
      </c>
      <c r="J196" s="10"/>
      <c r="K196" s="7">
        <v>450000</v>
      </c>
      <c r="L196" s="1"/>
      <c r="M196" s="11">
        <v>470925</v>
      </c>
      <c r="N196" s="4"/>
      <c r="O196" s="4">
        <v>494000.32499999995</v>
      </c>
      <c r="P196" s="1"/>
      <c r="Q196" s="1" t="s">
        <v>78</v>
      </c>
      <c r="R196" s="1" t="s">
        <v>34</v>
      </c>
      <c r="S196" s="1" t="s">
        <v>84</v>
      </c>
      <c r="T196" s="1" t="s">
        <v>436</v>
      </c>
      <c r="U196" s="1" t="s">
        <v>437</v>
      </c>
      <c r="V196" s="4">
        <f>VLOOKUP(T196,'[2]15 16 Budget'!$D$4:$I$1196,4,FALSE)</f>
        <v>61005.09</v>
      </c>
      <c r="W196" s="1"/>
      <c r="X196" s="4">
        <f>VLOOKUP(T196,'[2]15 16 Budget'!$D$4:$I$1196,6,FALSE)</f>
        <v>545400</v>
      </c>
      <c r="Y196" s="1"/>
      <c r="Z196" s="4"/>
      <c r="AA196" s="1"/>
      <c r="AB196" s="1"/>
      <c r="AC196" s="1"/>
      <c r="AD196" s="1"/>
      <c r="AE196" s="1"/>
      <c r="AF196" s="1"/>
      <c r="AG196" s="1"/>
      <c r="AH196" s="1"/>
      <c r="AI196" s="5"/>
      <c r="AJ196" s="13"/>
    </row>
    <row r="197" spans="1:36" s="6" customFormat="1" x14ac:dyDescent="0.25">
      <c r="A197" s="1" t="s">
        <v>438</v>
      </c>
      <c r="B197" s="1" t="s">
        <v>439</v>
      </c>
      <c r="C197" s="4">
        <f>SUMIF('[2]15 16 Budget'!$B$5:$B$1194,'Per Item'!A197,'[2]15 16 Budget'!$G$5:$G$1194)</f>
        <v>439596.85</v>
      </c>
      <c r="D197" s="1"/>
      <c r="E197" s="7">
        <f>SUMIF('[2]15 16 Budget'!$B$1:$B$1196,'Per Item'!A197,'[2]15 16 Budget'!$I$1:$I$1196)</f>
        <v>474375</v>
      </c>
      <c r="F197" s="2"/>
      <c r="G197" s="2"/>
      <c r="H197" s="7">
        <v>590295.34000000008</v>
      </c>
      <c r="I197" s="9">
        <v>1260</v>
      </c>
      <c r="J197" s="10"/>
      <c r="K197" s="7">
        <v>625200</v>
      </c>
      <c r="L197" s="1"/>
      <c r="M197" s="11">
        <v>654271.80000000005</v>
      </c>
      <c r="N197" s="4"/>
      <c r="O197" s="4">
        <v>686331.11819999991</v>
      </c>
      <c r="P197" s="1"/>
      <c r="Q197" s="1" t="s">
        <v>78</v>
      </c>
      <c r="R197" s="1" t="s">
        <v>34</v>
      </c>
      <c r="S197" s="1" t="s">
        <v>89</v>
      </c>
      <c r="T197" s="1" t="s">
        <v>440</v>
      </c>
      <c r="U197" s="1" t="s">
        <v>441</v>
      </c>
      <c r="V197" s="4" t="str">
        <f>VLOOKUP(T197,'[2]15 16 Budget'!$D$4:$I$1196,4,FALSE)</f>
        <v xml:space="preserve">                         -  </v>
      </c>
      <c r="W197" s="1"/>
      <c r="X197" s="4">
        <f>VLOOKUP(T197,'[2]15 16 Budget'!$D$4:$I$1196,6,FALSE)</f>
        <v>18180</v>
      </c>
      <c r="Y197" s="1"/>
      <c r="Z197" s="4"/>
      <c r="AA197" s="1"/>
      <c r="AB197" s="1"/>
      <c r="AC197" s="1"/>
      <c r="AD197" s="1"/>
      <c r="AE197" s="1"/>
      <c r="AF197" s="1"/>
      <c r="AG197" s="1"/>
      <c r="AH197" s="1"/>
      <c r="AI197" s="5"/>
      <c r="AJ197" s="13"/>
    </row>
    <row r="198" spans="1:36" s="6" customFormat="1" x14ac:dyDescent="0.25">
      <c r="A198" s="1" t="s">
        <v>442</v>
      </c>
      <c r="B198" s="1" t="s">
        <v>443</v>
      </c>
      <c r="C198" s="4">
        <f>SUMIF('[2]15 16 Budget'!$B$5:$B$1194,'Per Item'!A198,'[2]15 16 Budget'!$G$5:$G$1194)</f>
        <v>389645.43000000005</v>
      </c>
      <c r="D198" s="1"/>
      <c r="E198" s="7">
        <f>SUMIF('[2]15 16 Budget'!$B$1:$B$1196,'Per Item'!A198,'[2]15 16 Budget'!$I$1:$I$1196)</f>
        <v>268135</v>
      </c>
      <c r="F198" s="2"/>
      <c r="G198" s="2"/>
      <c r="H198" s="7">
        <v>340818.02</v>
      </c>
      <c r="I198" s="9">
        <v>264389.45</v>
      </c>
      <c r="J198" s="10"/>
      <c r="K198" s="7">
        <v>0</v>
      </c>
      <c r="L198" s="1"/>
      <c r="M198" s="11">
        <v>0</v>
      </c>
      <c r="N198" s="4"/>
      <c r="O198" s="4">
        <v>0</v>
      </c>
      <c r="P198" s="1"/>
      <c r="Q198" s="1" t="s">
        <v>94</v>
      </c>
      <c r="R198" s="1" t="s">
        <v>34</v>
      </c>
      <c r="S198" s="1" t="s">
        <v>7</v>
      </c>
      <c r="T198" s="1" t="s">
        <v>444</v>
      </c>
      <c r="U198" s="1" t="s">
        <v>409</v>
      </c>
      <c r="V198" s="4">
        <f>VLOOKUP(T198,'[2]15 16 Budget'!$D$4:$I$1196,4,FALSE)</f>
        <v>35000</v>
      </c>
      <c r="W198" s="1"/>
      <c r="X198" s="4">
        <f>VLOOKUP(T198,'[2]15 16 Budget'!$D$4:$I$1196,6,FALSE)</f>
        <v>37310</v>
      </c>
      <c r="Y198" s="1"/>
      <c r="Z198" s="4"/>
      <c r="AA198" s="1"/>
      <c r="AB198" s="1"/>
      <c r="AC198" s="1"/>
      <c r="AD198" s="1"/>
      <c r="AE198" s="1"/>
      <c r="AF198" s="1"/>
      <c r="AG198" s="1"/>
      <c r="AH198" s="1"/>
      <c r="AI198" s="5"/>
      <c r="AJ198" s="13"/>
    </row>
    <row r="199" spans="1:36" s="6" customFormat="1" x14ac:dyDescent="0.25">
      <c r="A199" s="1" t="s">
        <v>445</v>
      </c>
      <c r="B199" s="1" t="s">
        <v>446</v>
      </c>
      <c r="C199" s="4">
        <f>SUMIF('[2]15 16 Budget'!$B$5:$B$1194,'Per Item'!A199,'[2]15 16 Budget'!$G$5:$G$1194)</f>
        <v>692.93</v>
      </c>
      <c r="D199" s="1"/>
      <c r="E199" s="7">
        <f>SUMIF('[2]15 16 Budget'!$B$1:$B$1196,'Per Item'!A199,'[2]15 16 Budget'!$I$1:$I$1196)</f>
        <v>700</v>
      </c>
      <c r="F199" s="2"/>
      <c r="G199" s="2"/>
      <c r="H199" s="7">
        <v>1708.87</v>
      </c>
      <c r="I199" s="9">
        <v>1708.87</v>
      </c>
      <c r="J199" s="10"/>
      <c r="K199" s="7">
        <v>0</v>
      </c>
      <c r="L199" s="1"/>
      <c r="M199" s="11">
        <v>0</v>
      </c>
      <c r="N199" s="4"/>
      <c r="O199" s="4">
        <v>0</v>
      </c>
      <c r="P199" s="1"/>
      <c r="Q199" s="1" t="s">
        <v>98</v>
      </c>
      <c r="R199" s="1" t="s">
        <v>34</v>
      </c>
      <c r="S199" s="1" t="s">
        <v>7</v>
      </c>
      <c r="T199" s="1" t="s">
        <v>447</v>
      </c>
      <c r="U199" s="1" t="s">
        <v>409</v>
      </c>
      <c r="V199" s="4">
        <f>VLOOKUP(T199,'[2]15 16 Budget'!$D$4:$I$1196,4,FALSE)</f>
        <v>85000</v>
      </c>
      <c r="W199" s="1"/>
      <c r="X199" s="4">
        <f>VLOOKUP(T199,'[2]15 16 Budget'!$D$4:$I$1196,6,FALSE)</f>
        <v>27270</v>
      </c>
      <c r="Y199" s="1"/>
      <c r="Z199" s="4"/>
      <c r="AA199" s="1"/>
      <c r="AB199" s="1"/>
      <c r="AC199" s="1"/>
      <c r="AD199" s="1"/>
      <c r="AE199" s="1"/>
      <c r="AF199" s="1"/>
      <c r="AG199" s="1"/>
      <c r="AH199" s="1"/>
      <c r="AI199" s="5"/>
      <c r="AJ199" s="13"/>
    </row>
    <row r="200" spans="1:36" s="6" customFormat="1" x14ac:dyDescent="0.25">
      <c r="A200" s="1" t="s">
        <v>448</v>
      </c>
      <c r="B200" s="1" t="s">
        <v>449</v>
      </c>
      <c r="C200" s="4">
        <f>SUMIF('[2]15 16 Budget'!$B$5:$B$1194,'Per Item'!A200,'[2]15 16 Budget'!$G$5:$G$1194)</f>
        <v>0</v>
      </c>
      <c r="D200" s="1"/>
      <c r="E200" s="7">
        <f>SUMIF('[2]15 16 Budget'!$B$1:$B$1196,'Per Item'!A200,'[2]15 16 Budget'!$I$1:$I$1196)</f>
        <v>0</v>
      </c>
      <c r="F200" s="2"/>
      <c r="G200" s="2"/>
      <c r="H200" s="7">
        <v>0</v>
      </c>
      <c r="I200" s="9">
        <v>0</v>
      </c>
      <c r="J200" s="10"/>
      <c r="K200" s="7">
        <v>0</v>
      </c>
      <c r="L200" s="1"/>
      <c r="M200" s="11">
        <v>0</v>
      </c>
      <c r="N200" s="4"/>
      <c r="O200" s="4">
        <v>0</v>
      </c>
      <c r="P200" s="1"/>
      <c r="Q200" s="1" t="s">
        <v>102</v>
      </c>
      <c r="R200" s="1" t="s">
        <v>34</v>
      </c>
      <c r="S200" s="1" t="s">
        <v>7</v>
      </c>
      <c r="T200" s="1" t="s">
        <v>450</v>
      </c>
      <c r="U200" s="1" t="s">
        <v>409</v>
      </c>
      <c r="V200" s="4">
        <f>VLOOKUP(T200,'[2]15 16 Budget'!$D$4:$I$1196,4,FALSE)</f>
        <v>0</v>
      </c>
      <c r="W200" s="1"/>
      <c r="X200" s="4">
        <f>VLOOKUP(T200,'[2]15 16 Budget'!$D$4:$I$1196,6,FALSE)</f>
        <v>9090</v>
      </c>
      <c r="Y200" s="1"/>
      <c r="Z200" s="4"/>
      <c r="AA200" s="1"/>
      <c r="AB200" s="1"/>
      <c r="AC200" s="1"/>
      <c r="AD200" s="1"/>
      <c r="AE200" s="1"/>
      <c r="AF200" s="1"/>
      <c r="AG200" s="1"/>
      <c r="AH200" s="1"/>
      <c r="AI200" s="5"/>
      <c r="AJ200" s="13"/>
    </row>
    <row r="201" spans="1:36" s="6" customFormat="1" x14ac:dyDescent="0.25">
      <c r="A201" s="1" t="s">
        <v>451</v>
      </c>
      <c r="B201" s="1" t="s">
        <v>452</v>
      </c>
      <c r="C201" s="4">
        <f>SUMIF('[2]15 16 Budget'!$B$5:$B$1194,'Per Item'!A201,'[2]15 16 Budget'!$G$5:$G$1194)</f>
        <v>72800.070000000007</v>
      </c>
      <c r="D201" s="1"/>
      <c r="E201" s="7">
        <f>SUMIF('[2]15 16 Budget'!$B$1:$B$1196,'Per Item'!A201,'[2]15 16 Budget'!$I$1:$I$1196)</f>
        <v>33000</v>
      </c>
      <c r="F201" s="2"/>
      <c r="G201" s="2"/>
      <c r="H201" s="7">
        <v>50171.01</v>
      </c>
      <c r="I201" s="9">
        <v>40183.15</v>
      </c>
      <c r="J201" s="10"/>
      <c r="K201" s="7">
        <v>10000</v>
      </c>
      <c r="L201" s="1"/>
      <c r="M201" s="11">
        <v>10465</v>
      </c>
      <c r="N201" s="4"/>
      <c r="O201" s="4">
        <v>10977.785</v>
      </c>
      <c r="P201" s="1"/>
      <c r="Q201" s="1" t="s">
        <v>106</v>
      </c>
      <c r="R201" s="1" t="s">
        <v>34</v>
      </c>
      <c r="S201" s="1" t="s">
        <v>7</v>
      </c>
      <c r="T201" s="1" t="s">
        <v>453</v>
      </c>
      <c r="U201" s="1" t="s">
        <v>409</v>
      </c>
      <c r="V201" s="4">
        <f>VLOOKUP(T201,'[2]15 16 Budget'!$D$4:$I$1196,4,FALSE)</f>
        <v>7673.62</v>
      </c>
      <c r="W201" s="1"/>
      <c r="X201" s="4">
        <f>VLOOKUP(T201,'[2]15 16 Budget'!$D$4:$I$1196,6,FALSE)</f>
        <v>8180.0789199999999</v>
      </c>
      <c r="Y201" s="1"/>
      <c r="Z201" s="4"/>
      <c r="AA201" s="1"/>
      <c r="AB201" s="1"/>
      <c r="AC201" s="1"/>
      <c r="AD201" s="1"/>
      <c r="AE201" s="1"/>
      <c r="AF201" s="1"/>
      <c r="AG201" s="1"/>
      <c r="AH201" s="1"/>
      <c r="AI201" s="5"/>
      <c r="AJ201" s="13"/>
    </row>
    <row r="202" spans="1:36" s="6" customFormat="1" x14ac:dyDescent="0.25">
      <c r="A202" s="1" t="s">
        <v>454</v>
      </c>
      <c r="B202" s="1" t="s">
        <v>455</v>
      </c>
      <c r="C202" s="4">
        <f>SUMIF('[2]15 16 Budget'!$B$5:$B$1194,'Per Item'!A202,'[2]15 16 Budget'!$G$5:$G$1194)</f>
        <v>45600</v>
      </c>
      <c r="D202" s="1"/>
      <c r="E202" s="7">
        <f>SUMIF('[2]15 16 Budget'!$B$1:$B$1196,'Per Item'!A202,'[2]15 16 Budget'!$I$1:$I$1196)</f>
        <v>639000</v>
      </c>
      <c r="F202" s="2"/>
      <c r="G202" s="2"/>
      <c r="H202" s="7">
        <v>212742.88</v>
      </c>
      <c r="I202" s="9">
        <v>85829.34</v>
      </c>
      <c r="J202" s="10"/>
      <c r="K202" s="7">
        <v>499999.99999999994</v>
      </c>
      <c r="L202" s="1"/>
      <c r="M202" s="11">
        <v>523249.99999999994</v>
      </c>
      <c r="N202" s="4"/>
      <c r="O202" s="4">
        <v>548889.24999999988</v>
      </c>
      <c r="P202" s="1"/>
      <c r="Q202" s="1" t="s">
        <v>110</v>
      </c>
      <c r="R202" s="1" t="s">
        <v>34</v>
      </c>
      <c r="S202" s="1" t="s">
        <v>111</v>
      </c>
      <c r="T202" s="1" t="s">
        <v>456</v>
      </c>
      <c r="U202" s="1" t="s">
        <v>457</v>
      </c>
      <c r="V202" s="4">
        <f>VLOOKUP(T202,'[2]15 16 Budget'!$D$4:$I$1196,4,FALSE)</f>
        <v>7601.1</v>
      </c>
      <c r="W202" s="1"/>
      <c r="X202" s="4">
        <f>VLOOKUP(T202,'[2]15 16 Budget'!$D$4:$I$1196,6,FALSE)</f>
        <v>8102.7726000000011</v>
      </c>
      <c r="Y202" s="1"/>
      <c r="Z202" s="4"/>
      <c r="AA202" s="1"/>
      <c r="AB202" s="1"/>
      <c r="AC202" s="1"/>
      <c r="AD202" s="1"/>
      <c r="AE202" s="1"/>
      <c r="AF202" s="1"/>
      <c r="AG202" s="1"/>
      <c r="AH202" s="1"/>
      <c r="AI202" s="5"/>
      <c r="AJ202" s="13"/>
    </row>
    <row r="203" spans="1:36" s="6" customFormat="1" x14ac:dyDescent="0.25">
      <c r="A203" s="1" t="s">
        <v>458</v>
      </c>
      <c r="B203" s="1" t="s">
        <v>459</v>
      </c>
      <c r="C203" s="4">
        <f>SUMIF('[2]15 16 Budget'!$B$5:$B$1194,'Per Item'!A203,'[2]15 16 Budget'!$G$5:$G$1194)</f>
        <v>2545000</v>
      </c>
      <c r="D203" s="1"/>
      <c r="E203" s="7">
        <f>SUMIF('[2]15 16 Budget'!$B$1:$B$1196,'Per Item'!A203,'[2]15 16 Budget'!$I$1:$I$1196)</f>
        <v>3200000</v>
      </c>
      <c r="F203" s="2"/>
      <c r="G203" s="2"/>
      <c r="H203" s="7">
        <v>3200000</v>
      </c>
      <c r="I203" s="9">
        <v>2635673.73</v>
      </c>
      <c r="J203" s="10"/>
      <c r="K203" s="7">
        <v>3200000</v>
      </c>
      <c r="L203" s="1"/>
      <c r="M203" s="11">
        <v>3348800</v>
      </c>
      <c r="N203" s="4"/>
      <c r="O203" s="4">
        <v>3512891.1999999997</v>
      </c>
      <c r="P203" s="1"/>
      <c r="Q203" s="1" t="s">
        <v>110</v>
      </c>
      <c r="R203" s="1" t="s">
        <v>34</v>
      </c>
      <c r="S203" s="1" t="s">
        <v>116</v>
      </c>
      <c r="T203" s="1" t="s">
        <v>460</v>
      </c>
      <c r="U203" s="1" t="s">
        <v>461</v>
      </c>
      <c r="V203" s="4">
        <f>VLOOKUP(T203,'[2]15 16 Budget'!$D$4:$I$1196,4,FALSE)</f>
        <v>6668.65</v>
      </c>
      <c r="W203" s="1"/>
      <c r="X203" s="4">
        <f>VLOOKUP(T203,'[2]15 16 Budget'!$D$4:$I$1196,6,FALSE)</f>
        <v>7108.7808999999997</v>
      </c>
      <c r="Y203" s="1"/>
      <c r="Z203" s="4"/>
      <c r="AA203" s="1"/>
      <c r="AB203" s="1"/>
      <c r="AC203" s="1"/>
      <c r="AD203" s="1"/>
      <c r="AE203" s="1"/>
      <c r="AF203" s="1"/>
      <c r="AG203" s="1"/>
      <c r="AH203" s="1"/>
      <c r="AI203" s="5"/>
      <c r="AJ203" s="13"/>
    </row>
    <row r="204" spans="1:36" s="6" customFormat="1" x14ac:dyDescent="0.25">
      <c r="A204" s="1" t="s">
        <v>462</v>
      </c>
      <c r="B204" s="1" t="s">
        <v>463</v>
      </c>
      <c r="C204" s="4">
        <f>SUMIF('[2]15 16 Budget'!$B$5:$B$1194,'Per Item'!A204,'[2]15 16 Budget'!$G$5:$G$1194)</f>
        <v>2146821.1200000001</v>
      </c>
      <c r="D204" s="1"/>
      <c r="E204" s="7">
        <f>SUMIF('[2]15 16 Budget'!$B$1:$B$1196,'Per Item'!A204,'[2]15 16 Budget'!$I$1:$I$1196)</f>
        <v>1635130.08192</v>
      </c>
      <c r="F204" s="2"/>
      <c r="G204" s="2"/>
      <c r="H204" s="7">
        <v>2354901.02</v>
      </c>
      <c r="I204" s="9">
        <v>1536947.14</v>
      </c>
      <c r="J204" s="10"/>
      <c r="K204" s="7">
        <v>2458516.6648799996</v>
      </c>
      <c r="L204" s="1"/>
      <c r="M204" s="11">
        <v>2572837.6897969199</v>
      </c>
      <c r="N204" s="4"/>
      <c r="O204" s="4">
        <v>2698906.7365969685</v>
      </c>
      <c r="P204" s="1"/>
      <c r="Q204" s="1" t="s">
        <v>10</v>
      </c>
      <c r="R204" s="1" t="s">
        <v>34</v>
      </c>
      <c r="S204" s="1" t="s">
        <v>7</v>
      </c>
      <c r="T204" s="1" t="s">
        <v>464</v>
      </c>
      <c r="U204" s="1" t="s">
        <v>409</v>
      </c>
      <c r="V204" s="4">
        <f>VLOOKUP(T204,'[2]15 16 Budget'!$D$4:$I$1196,4,FALSE)</f>
        <v>805000</v>
      </c>
      <c r="W204" s="1"/>
      <c r="X204" s="4">
        <f>VLOOKUP(T204,'[2]15 16 Budget'!$D$4:$I$1196,6,FALSE)</f>
        <v>858130</v>
      </c>
      <c r="Y204" s="1"/>
      <c r="Z204" s="4"/>
      <c r="AA204" s="1"/>
      <c r="AB204" s="1"/>
      <c r="AC204" s="1"/>
      <c r="AD204" s="1"/>
      <c r="AE204" s="1"/>
      <c r="AF204" s="1"/>
      <c r="AG204" s="1"/>
      <c r="AH204" s="1"/>
      <c r="AI204" s="5"/>
      <c r="AJ204" s="13"/>
    </row>
    <row r="205" spans="1:36" s="6" customFormat="1" x14ac:dyDescent="0.25">
      <c r="A205" s="1" t="s">
        <v>465</v>
      </c>
      <c r="B205" s="1" t="s">
        <v>466</v>
      </c>
      <c r="C205" s="4">
        <f>SUMIF('[2]15 16 Budget'!$B$5:$B$1194,'Per Item'!A205,'[2]15 16 Budget'!$G$5:$G$1194)</f>
        <v>581713.28</v>
      </c>
      <c r="D205" s="1"/>
      <c r="E205" s="7">
        <f>SUMIF('[2]15 16 Budget'!$B$1:$B$1196,'Per Item'!A205,'[2]15 16 Budget'!$I$1:$I$1196)</f>
        <v>150000</v>
      </c>
      <c r="F205" s="7"/>
      <c r="G205" s="2"/>
      <c r="H205" s="7">
        <v>150000</v>
      </c>
      <c r="I205" s="9">
        <v>78953.19</v>
      </c>
      <c r="J205" s="10"/>
      <c r="K205" s="7">
        <v>0</v>
      </c>
      <c r="L205" s="1"/>
      <c r="M205" s="11">
        <v>0</v>
      </c>
      <c r="N205" s="4"/>
      <c r="O205" s="4">
        <v>0</v>
      </c>
      <c r="P205" s="1"/>
      <c r="Q205" s="1" t="s">
        <v>59</v>
      </c>
      <c r="R205" s="1" t="s">
        <v>34</v>
      </c>
      <c r="S205" s="1" t="s">
        <v>7</v>
      </c>
      <c r="T205" s="1" t="s">
        <v>467</v>
      </c>
      <c r="U205" s="1" t="s">
        <v>409</v>
      </c>
      <c r="V205" s="4">
        <f>VLOOKUP(T205,'[2]15 16 Budget'!$D$4:$I$1196,4,FALSE)</f>
        <v>182891</v>
      </c>
      <c r="W205" s="1"/>
      <c r="X205" s="4">
        <f>VLOOKUP(T205,'[2]15 16 Budget'!$D$4:$I$1196,6,FALSE)</f>
        <v>194961.80600000001</v>
      </c>
      <c r="Y205" s="1"/>
      <c r="Z205" s="4"/>
      <c r="AA205" s="1"/>
      <c r="AB205" s="1"/>
      <c r="AC205" s="1"/>
      <c r="AD205" s="1"/>
      <c r="AE205" s="1"/>
      <c r="AF205" s="1"/>
      <c r="AG205" s="1"/>
      <c r="AH205" s="1"/>
      <c r="AI205" s="5"/>
      <c r="AJ205" s="13"/>
    </row>
    <row r="206" spans="1:36" s="6" customFormat="1" x14ac:dyDescent="0.25">
      <c r="A206" s="1" t="s">
        <v>468</v>
      </c>
      <c r="B206" s="1" t="s">
        <v>469</v>
      </c>
      <c r="C206" s="4">
        <f>SUMIF('[2]15 16 Budget'!$B$5:$B$1194,'Per Item'!A206,'[2]15 16 Budget'!$G$5:$G$1194)</f>
        <v>38917.819999999992</v>
      </c>
      <c r="D206" s="1"/>
      <c r="E206" s="7">
        <f>SUMIF('[2]15 16 Budget'!$B$1:$B$1196,'Per Item'!A206,'[2]15 16 Budget'!$I$1:$I$1196)</f>
        <v>45000</v>
      </c>
      <c r="F206" s="2"/>
      <c r="G206" s="2"/>
      <c r="H206" s="7">
        <v>122809.98</v>
      </c>
      <c r="I206" s="9">
        <v>68977.14</v>
      </c>
      <c r="J206" s="10"/>
      <c r="K206" s="7">
        <v>120000</v>
      </c>
      <c r="L206" s="1"/>
      <c r="M206" s="11">
        <v>125580</v>
      </c>
      <c r="N206" s="4"/>
      <c r="O206" s="4">
        <v>131733.41999999998</v>
      </c>
      <c r="P206" s="1"/>
      <c r="Q206" s="1" t="s">
        <v>132</v>
      </c>
      <c r="R206" s="1" t="s">
        <v>34</v>
      </c>
      <c r="S206" s="1" t="s">
        <v>7</v>
      </c>
      <c r="T206" s="1" t="s">
        <v>470</v>
      </c>
      <c r="U206" s="1" t="s">
        <v>409</v>
      </c>
      <c r="V206" s="4">
        <f>VLOOKUP(T206,'[2]15 16 Budget'!$D$4:$I$1196,4,FALSE)</f>
        <v>82475.490000000005</v>
      </c>
      <c r="W206" s="1"/>
      <c r="X206" s="4">
        <f>VLOOKUP(T206,'[2]15 16 Budget'!$D$4:$I$1196,6,FALSE)</f>
        <v>87918.872340000016</v>
      </c>
      <c r="Y206" s="1"/>
      <c r="Z206" s="4"/>
      <c r="AA206" s="1"/>
      <c r="AB206" s="1"/>
      <c r="AC206" s="1"/>
      <c r="AD206" s="1"/>
      <c r="AE206" s="1"/>
      <c r="AF206" s="1"/>
      <c r="AG206" s="1"/>
      <c r="AH206" s="1"/>
      <c r="AI206" s="5"/>
      <c r="AJ206" s="13"/>
    </row>
    <row r="207" spans="1:36" s="6" customFormat="1" x14ac:dyDescent="0.25">
      <c r="A207" s="1" t="s">
        <v>471</v>
      </c>
      <c r="B207" s="1" t="s">
        <v>472</v>
      </c>
      <c r="C207" s="4">
        <f>SUMIF('[2]15 16 Budget'!$B$5:$B$1194,'Per Item'!A207,'[2]15 16 Budget'!$G$5:$G$1194)</f>
        <v>2174475.4</v>
      </c>
      <c r="D207" s="1"/>
      <c r="E207" s="7">
        <f>SUMIF('[2]15 16 Budget'!$B$1:$B$1196,'Per Item'!A207,'[2]15 16 Budget'!$I$1:$I$1196)</f>
        <v>637084.80000000005</v>
      </c>
      <c r="F207" s="2"/>
      <c r="G207" s="2"/>
      <c r="H207" s="7">
        <v>1948010.335</v>
      </c>
      <c r="I207" s="9">
        <v>1335123.3600000001</v>
      </c>
      <c r="J207" s="10"/>
      <c r="K207" s="7">
        <v>946787.973</v>
      </c>
      <c r="L207" s="1"/>
      <c r="M207" s="11">
        <v>990813.61374449998</v>
      </c>
      <c r="N207" s="4"/>
      <c r="O207" s="4">
        <v>1039363.4808179805</v>
      </c>
      <c r="P207" s="1"/>
      <c r="Q207" s="1" t="s">
        <v>136</v>
      </c>
      <c r="R207" s="1" t="s">
        <v>34</v>
      </c>
      <c r="S207" s="1" t="s">
        <v>7</v>
      </c>
      <c r="T207" s="1" t="s">
        <v>473</v>
      </c>
      <c r="U207" s="1" t="s">
        <v>409</v>
      </c>
      <c r="V207" s="4">
        <f>VLOOKUP(T207,'[2]15 16 Budget'!$D$4:$I$1196,4,FALSE)</f>
        <v>450000</v>
      </c>
      <c r="W207" s="1"/>
      <c r="X207" s="4">
        <f>VLOOKUP(T207,'[2]15 16 Budget'!$D$4:$I$1196,6,FALSE)</f>
        <v>479700</v>
      </c>
      <c r="Y207" s="1"/>
      <c r="Z207" s="4"/>
      <c r="AA207" s="1"/>
      <c r="AB207" s="1"/>
      <c r="AC207" s="1"/>
      <c r="AD207" s="1"/>
      <c r="AE207" s="1"/>
      <c r="AF207" s="1"/>
      <c r="AG207" s="1"/>
      <c r="AH207" s="1"/>
      <c r="AI207" s="5"/>
      <c r="AJ207" s="13"/>
    </row>
    <row r="208" spans="1:36" s="6" customFormat="1" x14ac:dyDescent="0.25">
      <c r="A208" s="1" t="s">
        <v>474</v>
      </c>
      <c r="B208" s="1" t="s">
        <v>475</v>
      </c>
      <c r="C208" s="4">
        <f>SUMIF('[2]15 16 Budget'!$B$5:$B$1194,'Per Item'!A208,'[2]15 16 Budget'!$G$5:$G$1194)</f>
        <v>0</v>
      </c>
      <c r="D208" s="1"/>
      <c r="E208" s="7">
        <f>SUMIF('[2]15 16 Budget'!$B$1:$B$1196,'Per Item'!A208,'[2]15 16 Budget'!$I$1:$I$1196)</f>
        <v>0</v>
      </c>
      <c r="F208" s="2"/>
      <c r="G208" s="2"/>
      <c r="H208" s="7">
        <v>0</v>
      </c>
      <c r="I208" s="9">
        <v>0</v>
      </c>
      <c r="J208" s="10"/>
      <c r="K208" s="7">
        <v>0</v>
      </c>
      <c r="L208" s="1"/>
      <c r="M208" s="11">
        <v>0</v>
      </c>
      <c r="N208" s="4"/>
      <c r="O208" s="4">
        <v>0</v>
      </c>
      <c r="P208" s="1"/>
      <c r="Q208" s="1" t="s">
        <v>140</v>
      </c>
      <c r="R208" s="1" t="s">
        <v>34</v>
      </c>
      <c r="S208" s="1" t="s">
        <v>7</v>
      </c>
      <c r="T208" s="1" t="s">
        <v>476</v>
      </c>
      <c r="U208" s="1" t="s">
        <v>409</v>
      </c>
      <c r="V208" s="4">
        <f>VLOOKUP(T208,'[2]15 16 Budget'!$D$4:$I$1196,4,FALSE)</f>
        <v>12708.35</v>
      </c>
      <c r="W208" s="1"/>
      <c r="X208" s="4">
        <f>VLOOKUP(T208,'[2]15 16 Budget'!$D$4:$I$1196,6,FALSE)</f>
        <v>13547.101100000002</v>
      </c>
      <c r="Y208" s="1"/>
      <c r="Z208" s="4"/>
      <c r="AA208" s="1"/>
      <c r="AB208" s="1"/>
      <c r="AC208" s="1"/>
      <c r="AD208" s="1"/>
      <c r="AE208" s="1"/>
      <c r="AF208" s="1"/>
      <c r="AG208" s="1"/>
      <c r="AH208" s="1"/>
      <c r="AI208" s="5"/>
      <c r="AJ208" s="13"/>
    </row>
    <row r="209" spans="1:36" s="6" customFormat="1" x14ac:dyDescent="0.25">
      <c r="A209" s="1" t="s">
        <v>477</v>
      </c>
      <c r="B209" s="1" t="s">
        <v>478</v>
      </c>
      <c r="C209" s="4">
        <f>SUMIF('[2]15 16 Budget'!$B$5:$B$1194,'Per Item'!A209,'[2]15 16 Budget'!$G$5:$G$1194)</f>
        <v>709651.04</v>
      </c>
      <c r="D209" s="1"/>
      <c r="E209" s="7">
        <f>SUMIF('[2]15 16 Budget'!$B$1:$B$1196,'Per Item'!A209,'[2]15 16 Budget'!$I$1:$I$1196)</f>
        <v>1076920</v>
      </c>
      <c r="F209" s="2"/>
      <c r="G209" s="2"/>
      <c r="H209" s="7">
        <v>354970.81999999995</v>
      </c>
      <c r="I209" s="9">
        <v>320217.85000000003</v>
      </c>
      <c r="J209" s="10"/>
      <c r="K209" s="7">
        <v>686000</v>
      </c>
      <c r="L209" s="1"/>
      <c r="M209" s="11">
        <v>717899</v>
      </c>
      <c r="N209" s="4"/>
      <c r="O209" s="4">
        <v>753076.05099999998</v>
      </c>
      <c r="P209" s="1"/>
      <c r="Q209" s="1" t="s">
        <v>6</v>
      </c>
      <c r="R209" s="1" t="s">
        <v>38</v>
      </c>
      <c r="S209" s="1" t="s">
        <v>7</v>
      </c>
      <c r="T209" s="1" t="s">
        <v>479</v>
      </c>
      <c r="U209" s="1" t="s">
        <v>480</v>
      </c>
      <c r="V209" s="4" t="str">
        <f>VLOOKUP(T209,'[2]15 16 Budget'!$D$4:$I$1196,4,FALSE)</f>
        <v xml:space="preserve">                         -  </v>
      </c>
      <c r="W209" s="1"/>
      <c r="X209" s="4">
        <f>VLOOKUP(T209,'[2]15 16 Budget'!$D$4:$I$1196,6,FALSE)</f>
        <v>0</v>
      </c>
      <c r="Y209" s="1"/>
      <c r="Z209" s="4"/>
      <c r="AA209" s="1"/>
      <c r="AB209" s="1"/>
      <c r="AC209" s="1"/>
      <c r="AD209" s="1"/>
      <c r="AE209" s="1"/>
      <c r="AF209" s="1"/>
      <c r="AG209" s="1"/>
      <c r="AH209" s="1"/>
      <c r="AI209" s="5"/>
      <c r="AJ209" s="13"/>
    </row>
    <row r="210" spans="1:36" s="6" customFormat="1" x14ac:dyDescent="0.25">
      <c r="A210" s="1" t="s">
        <v>481</v>
      </c>
      <c r="B210" s="1" t="s">
        <v>482</v>
      </c>
      <c r="C210" s="4">
        <f>SUMIF('[2]15 16 Budget'!$B$5:$B$1194,'Per Item'!A210,'[2]15 16 Budget'!$G$5:$G$1194)</f>
        <v>0</v>
      </c>
      <c r="D210" s="1"/>
      <c r="E210" s="7">
        <f>SUMIF('[2]15 16 Budget'!$B$1:$B$1196,'Per Item'!A210,'[2]15 16 Budget'!$I$1:$I$1196)</f>
        <v>0</v>
      </c>
      <c r="F210" s="2"/>
      <c r="G210" s="2"/>
      <c r="H210" s="7">
        <v>0</v>
      </c>
      <c r="I210" s="9">
        <v>0</v>
      </c>
      <c r="J210" s="10"/>
      <c r="K210" s="7">
        <v>0</v>
      </c>
      <c r="L210" s="1"/>
      <c r="M210" s="11">
        <v>0</v>
      </c>
      <c r="N210" s="4"/>
      <c r="O210" s="4">
        <v>0</v>
      </c>
      <c r="P210" s="1"/>
      <c r="Q210" s="1" t="s">
        <v>12</v>
      </c>
      <c r="R210" s="1" t="s">
        <v>38</v>
      </c>
      <c r="S210" s="1" t="s">
        <v>7</v>
      </c>
      <c r="T210" s="1" t="s">
        <v>483</v>
      </c>
      <c r="U210" s="1" t="s">
        <v>480</v>
      </c>
      <c r="V210" s="4" t="str">
        <f>VLOOKUP(T210,'[2]15 16 Budget'!$D$4:$I$1196,4,FALSE)</f>
        <v xml:space="preserve">                         -  </v>
      </c>
      <c r="W210" s="1"/>
      <c r="X210" s="4">
        <f>VLOOKUP(T210,'[2]15 16 Budget'!$D$4:$I$1196,6,FALSE)</f>
        <v>0</v>
      </c>
      <c r="Y210" s="1"/>
      <c r="Z210" s="4"/>
      <c r="AA210" s="1"/>
      <c r="AB210" s="1"/>
      <c r="AC210" s="1"/>
      <c r="AD210" s="1"/>
      <c r="AE210" s="1"/>
      <c r="AF210" s="1"/>
      <c r="AG210" s="1"/>
      <c r="AH210" s="1"/>
      <c r="AI210" s="5"/>
      <c r="AJ210" s="13"/>
    </row>
    <row r="211" spans="1:36" s="6" customFormat="1" x14ac:dyDescent="0.25">
      <c r="A211" s="1" t="s">
        <v>484</v>
      </c>
      <c r="B211" s="1" t="s">
        <v>485</v>
      </c>
      <c r="C211" s="4">
        <f>SUMIF('[2]15 16 Budget'!$B$5:$B$1194,'Per Item'!A211,'[2]15 16 Budget'!$G$5:$G$1194)</f>
        <v>0</v>
      </c>
      <c r="D211" s="1"/>
      <c r="E211" s="7">
        <f>SUMIF('[2]15 16 Budget'!$B$1:$B$1196,'Per Item'!A211,'[2]15 16 Budget'!$I$1:$I$1196)</f>
        <v>0</v>
      </c>
      <c r="F211" s="2"/>
      <c r="G211" s="2"/>
      <c r="H211" s="7">
        <v>0</v>
      </c>
      <c r="I211" s="9">
        <v>0</v>
      </c>
      <c r="J211" s="10"/>
      <c r="K211" s="7">
        <v>0</v>
      </c>
      <c r="L211" s="1"/>
      <c r="M211" s="11">
        <v>0</v>
      </c>
      <c r="N211" s="4"/>
      <c r="O211" s="4">
        <v>0</v>
      </c>
      <c r="P211" s="1"/>
      <c r="Q211" s="1" t="s">
        <v>16</v>
      </c>
      <c r="R211" s="1" t="s">
        <v>38</v>
      </c>
      <c r="S211" s="1" t="s">
        <v>17</v>
      </c>
      <c r="T211" s="1" t="s">
        <v>486</v>
      </c>
      <c r="U211" s="1" t="s">
        <v>487</v>
      </c>
      <c r="V211" s="4" t="str">
        <f>VLOOKUP(T211,'[2]15 16 Budget'!$D$4:$I$1196,4,FALSE)</f>
        <v xml:space="preserve">                         -  </v>
      </c>
      <c r="W211" s="1"/>
      <c r="X211" s="4">
        <f>VLOOKUP(T211,'[2]15 16 Budget'!$D$4:$I$1196,6,FALSE)</f>
        <v>0</v>
      </c>
      <c r="Y211" s="1"/>
      <c r="Z211" s="4"/>
      <c r="AA211" s="1"/>
      <c r="AB211" s="1"/>
      <c r="AC211" s="1"/>
      <c r="AD211" s="1"/>
      <c r="AE211" s="1"/>
      <c r="AF211" s="1"/>
      <c r="AG211" s="1"/>
      <c r="AH211" s="1"/>
      <c r="AI211" s="5"/>
      <c r="AJ211" s="13"/>
    </row>
    <row r="212" spans="1:36" s="6" customFormat="1" x14ac:dyDescent="0.25">
      <c r="A212" s="1" t="s">
        <v>488</v>
      </c>
      <c r="B212" s="1" t="s">
        <v>489</v>
      </c>
      <c r="C212" s="4">
        <f>SUMIF('[2]15 16 Budget'!$B$5:$B$1194,'Per Item'!A212,'[2]15 16 Budget'!$G$5:$G$1194)</f>
        <v>916526.16</v>
      </c>
      <c r="D212" s="1"/>
      <c r="E212" s="7">
        <f>SUMIF('[2]15 16 Budget'!$B$1:$B$1196,'Per Item'!A212,'[2]15 16 Budget'!$I$1:$I$1196)</f>
        <v>737100</v>
      </c>
      <c r="F212" s="7"/>
      <c r="G212" s="2"/>
      <c r="H212" s="7">
        <v>715230</v>
      </c>
      <c r="I212" s="9">
        <v>169992.68</v>
      </c>
      <c r="J212" s="10"/>
      <c r="K212" s="7">
        <v>474000</v>
      </c>
      <c r="L212" s="1"/>
      <c r="M212" s="11">
        <v>496041</v>
      </c>
      <c r="N212" s="4"/>
      <c r="O212" s="4">
        <v>520347.00899999996</v>
      </c>
      <c r="P212" s="1"/>
      <c r="Q212" s="1" t="s">
        <v>16</v>
      </c>
      <c r="R212" s="1" t="s">
        <v>38</v>
      </c>
      <c r="S212" s="1" t="s">
        <v>22</v>
      </c>
      <c r="T212" s="1" t="s">
        <v>490</v>
      </c>
      <c r="U212" s="1" t="s">
        <v>491</v>
      </c>
      <c r="V212" s="4" t="str">
        <f>VLOOKUP(T212,'[2]15 16 Budget'!$D$4:$I$1196,4,FALSE)</f>
        <v xml:space="preserve">                         -  </v>
      </c>
      <c r="W212" s="1"/>
      <c r="X212" s="4">
        <f>VLOOKUP(T212,'[2]15 16 Budget'!$D$4:$I$1196,6,FALSE)</f>
        <v>0</v>
      </c>
      <c r="Y212" s="1"/>
      <c r="Z212" s="4"/>
      <c r="AA212" s="1"/>
      <c r="AB212" s="1"/>
      <c r="AC212" s="1"/>
      <c r="AD212" s="1"/>
      <c r="AE212" s="1"/>
      <c r="AF212" s="1"/>
      <c r="AG212" s="1"/>
      <c r="AH212" s="1"/>
      <c r="AI212" s="5"/>
      <c r="AJ212" s="13"/>
    </row>
    <row r="213" spans="1:36" s="6" customFormat="1" x14ac:dyDescent="0.25">
      <c r="A213" s="1" t="s">
        <v>492</v>
      </c>
      <c r="B213" s="1" t="s">
        <v>493</v>
      </c>
      <c r="C213" s="4">
        <f>SUMIF('[2]15 16 Budget'!$B$5:$B$1194,'Per Item'!A213,'[2]15 16 Budget'!$G$5:$G$1194)</f>
        <v>132.44999999999999</v>
      </c>
      <c r="D213" s="1"/>
      <c r="E213" s="7">
        <f>SUMIF('[2]15 16 Budget'!$B$1:$B$1196,'Per Item'!A213,'[2]15 16 Budget'!$I$1:$I$1196)</f>
        <v>0</v>
      </c>
      <c r="F213" s="2"/>
      <c r="G213" s="2"/>
      <c r="H213" s="7">
        <v>0</v>
      </c>
      <c r="I213" s="9">
        <v>0</v>
      </c>
      <c r="J213" s="10"/>
      <c r="K213" s="7">
        <v>0</v>
      </c>
      <c r="L213" s="1"/>
      <c r="M213" s="11">
        <v>0</v>
      </c>
      <c r="N213" s="4"/>
      <c r="O213" s="4">
        <v>0</v>
      </c>
      <c r="P213" s="1"/>
      <c r="Q213" s="1" t="s">
        <v>16</v>
      </c>
      <c r="R213" s="1" t="s">
        <v>38</v>
      </c>
      <c r="S213" s="1" t="s">
        <v>27</v>
      </c>
      <c r="T213" s="1" t="s">
        <v>494</v>
      </c>
      <c r="U213" s="1" t="s">
        <v>495</v>
      </c>
      <c r="V213" s="4" t="str">
        <f>VLOOKUP(T213,'[2]15 16 Budget'!$D$4:$I$1196,4,FALSE)</f>
        <v xml:space="preserve">                         -  </v>
      </c>
      <c r="W213" s="1"/>
      <c r="X213" s="4">
        <f>VLOOKUP(T213,'[2]15 16 Budget'!$D$4:$I$1196,6,FALSE)</f>
        <v>0</v>
      </c>
      <c r="Y213" s="1"/>
      <c r="Z213" s="4"/>
      <c r="AA213" s="1"/>
      <c r="AB213" s="1"/>
      <c r="AC213" s="1"/>
      <c r="AD213" s="1"/>
      <c r="AE213" s="1"/>
      <c r="AF213" s="1"/>
      <c r="AG213" s="1"/>
      <c r="AH213" s="1"/>
      <c r="AI213" s="5"/>
      <c r="AJ213" s="13"/>
    </row>
    <row r="214" spans="1:36" s="6" customFormat="1" x14ac:dyDescent="0.25">
      <c r="A214" s="1" t="s">
        <v>496</v>
      </c>
      <c r="B214" s="1" t="s">
        <v>497</v>
      </c>
      <c r="C214" s="4">
        <f>SUMIF('[2]15 16 Budget'!$B$5:$B$1194,'Per Item'!A214,'[2]15 16 Budget'!$G$5:$G$1194)</f>
        <v>0</v>
      </c>
      <c r="D214" s="1"/>
      <c r="E214" s="7">
        <f>SUMIF('[2]15 16 Budget'!$B$1:$B$1196,'Per Item'!A214,'[2]15 16 Budget'!$I$1:$I$1196)</f>
        <v>0</v>
      </c>
      <c r="F214" s="2"/>
      <c r="G214" s="2"/>
      <c r="H214" s="7">
        <v>0</v>
      </c>
      <c r="I214" s="9">
        <v>0</v>
      </c>
      <c r="J214" s="10"/>
      <c r="K214" s="7">
        <v>0</v>
      </c>
      <c r="L214" s="1"/>
      <c r="M214" s="11">
        <v>0</v>
      </c>
      <c r="N214" s="4"/>
      <c r="O214" s="4">
        <v>0</v>
      </c>
      <c r="P214" s="1"/>
      <c r="Q214" s="1" t="s">
        <v>32</v>
      </c>
      <c r="R214" s="1" t="s">
        <v>38</v>
      </c>
      <c r="S214" s="1" t="s">
        <v>7</v>
      </c>
      <c r="T214" s="1" t="s">
        <v>498</v>
      </c>
      <c r="U214" s="1" t="s">
        <v>480</v>
      </c>
      <c r="V214" s="4">
        <f>VLOOKUP(T214,'[2]15 16 Budget'!$D$4:$I$1196,4,FALSE)</f>
        <v>1931.12</v>
      </c>
      <c r="W214" s="1"/>
      <c r="X214" s="4">
        <f>VLOOKUP(T214,'[2]15 16 Budget'!$D$4:$I$1196,6,FALSE)</f>
        <v>2058.5739199999998</v>
      </c>
      <c r="Y214" s="1"/>
      <c r="Z214" s="4"/>
      <c r="AA214" s="1"/>
      <c r="AB214" s="1"/>
      <c r="AC214" s="1"/>
      <c r="AD214" s="1"/>
      <c r="AE214" s="1"/>
      <c r="AF214" s="1"/>
      <c r="AG214" s="1"/>
      <c r="AH214" s="1"/>
      <c r="AI214" s="5"/>
      <c r="AJ214" s="13"/>
    </row>
    <row r="215" spans="1:36" s="6" customFormat="1" x14ac:dyDescent="0.25">
      <c r="A215" s="1" t="s">
        <v>499</v>
      </c>
      <c r="B215" s="1" t="s">
        <v>500</v>
      </c>
      <c r="C215" s="4">
        <f>SUMIF('[2]15 16 Budget'!$B$5:$B$1194,'Per Item'!A215,'[2]15 16 Budget'!$G$5:$G$1194)</f>
        <v>2467663.5</v>
      </c>
      <c r="D215" s="1"/>
      <c r="E215" s="7">
        <f>SUMIF('[2]15 16 Budget'!$B$1:$B$1196,'Per Item'!A215,'[2]15 16 Budget'!$I$1:$I$1196)</f>
        <v>3105544</v>
      </c>
      <c r="F215" s="7" t="s">
        <v>501</v>
      </c>
      <c r="G215" s="2"/>
      <c r="H215" s="7">
        <v>1541713.86</v>
      </c>
      <c r="I215" s="9">
        <v>785523.26</v>
      </c>
      <c r="J215" s="10"/>
      <c r="K215" s="7">
        <v>1402500</v>
      </c>
      <c r="L215" s="1"/>
      <c r="M215" s="11">
        <v>1467716.25</v>
      </c>
      <c r="N215" s="4"/>
      <c r="O215" s="4">
        <v>1539634.3462499999</v>
      </c>
      <c r="P215" s="1"/>
      <c r="Q215" s="1" t="s">
        <v>36</v>
      </c>
      <c r="R215" s="1" t="s">
        <v>38</v>
      </c>
      <c r="S215" s="1" t="s">
        <v>7</v>
      </c>
      <c r="T215" s="1" t="s">
        <v>502</v>
      </c>
      <c r="U215" s="1" t="s">
        <v>480</v>
      </c>
      <c r="V215" s="4" t="str">
        <f>VLOOKUP(T215,'[2]15 16 Budget'!$D$4:$I$1196,4,FALSE)</f>
        <v xml:space="preserve">                         -  </v>
      </c>
      <c r="W215" s="1"/>
      <c r="X215" s="4">
        <f>VLOOKUP(T215,'[2]15 16 Budget'!$D$4:$I$1196,6,FALSE)</f>
        <v>0</v>
      </c>
      <c r="Y215" s="1"/>
      <c r="Z215" s="4"/>
      <c r="AA215" s="1"/>
      <c r="AB215" s="1"/>
      <c r="AC215" s="1"/>
      <c r="AD215" s="1"/>
      <c r="AE215" s="1"/>
      <c r="AF215" s="1"/>
      <c r="AG215" s="1"/>
      <c r="AH215" s="1"/>
      <c r="AI215" s="5"/>
      <c r="AJ215" s="13"/>
    </row>
    <row r="216" spans="1:36" s="6" customFormat="1" x14ac:dyDescent="0.25">
      <c r="A216" s="1" t="s">
        <v>503</v>
      </c>
      <c r="B216" s="1" t="s">
        <v>504</v>
      </c>
      <c r="C216" s="4">
        <f>SUMIF('[2]15 16 Budget'!$B$5:$B$1194,'Per Item'!A216,'[2]15 16 Budget'!$G$5:$G$1194)</f>
        <v>47655.199999999997</v>
      </c>
      <c r="D216" s="1"/>
      <c r="E216" s="7">
        <f>SUMIF('[2]15 16 Budget'!$B$1:$B$1196,'Per Item'!A216,'[2]15 16 Budget'!$I$1:$I$1196)</f>
        <v>90900</v>
      </c>
      <c r="F216" s="7"/>
      <c r="G216" s="2"/>
      <c r="H216" s="7">
        <v>45000</v>
      </c>
      <c r="I216" s="9">
        <v>2000</v>
      </c>
      <c r="J216" s="10"/>
      <c r="K216" s="7">
        <v>45000</v>
      </c>
      <c r="L216" s="1"/>
      <c r="M216" s="11">
        <v>47092.5</v>
      </c>
      <c r="N216" s="4"/>
      <c r="O216" s="4">
        <v>49400.032499999994</v>
      </c>
      <c r="P216" s="1"/>
      <c r="Q216" s="1" t="s">
        <v>46</v>
      </c>
      <c r="R216" s="1" t="s">
        <v>38</v>
      </c>
      <c r="S216" s="1" t="s">
        <v>47</v>
      </c>
      <c r="T216" s="1" t="s">
        <v>505</v>
      </c>
      <c r="U216" s="1" t="s">
        <v>506</v>
      </c>
      <c r="V216" s="4" t="str">
        <f>VLOOKUP(T216,'[2]15 16 Budget'!$D$4:$I$1196,4,FALSE)</f>
        <v xml:space="preserve">                         -  </v>
      </c>
      <c r="W216" s="1"/>
      <c r="X216" s="4">
        <f>VLOOKUP(T216,'[2]15 16 Budget'!$D$4:$I$1196,6,FALSE)</f>
        <v>0</v>
      </c>
      <c r="Y216" s="1"/>
      <c r="Z216" s="4"/>
      <c r="AA216" s="1"/>
      <c r="AB216" s="1"/>
      <c r="AC216" s="1"/>
      <c r="AD216" s="1"/>
      <c r="AE216" s="1"/>
      <c r="AF216" s="1"/>
      <c r="AG216" s="1"/>
      <c r="AH216" s="1"/>
      <c r="AI216" s="5"/>
      <c r="AJ216" s="13"/>
    </row>
    <row r="217" spans="1:36" s="6" customFormat="1" x14ac:dyDescent="0.25">
      <c r="A217" s="1" t="s">
        <v>507</v>
      </c>
      <c r="B217" s="1" t="s">
        <v>508</v>
      </c>
      <c r="C217" s="4">
        <f>SUMIF('[2]15 16 Budget'!$B$5:$B$1194,'Per Item'!A217,'[2]15 16 Budget'!$G$5:$G$1194)</f>
        <v>207861.95</v>
      </c>
      <c r="D217" s="1"/>
      <c r="E217" s="7">
        <f>SUMIF('[2]15 16 Budget'!$B$1:$B$1196,'Per Item'!A217,'[2]15 16 Budget'!$I$1:$I$1196)</f>
        <v>2170009</v>
      </c>
      <c r="F217" s="2"/>
      <c r="G217" s="2"/>
      <c r="H217" s="7">
        <v>619207.67999999993</v>
      </c>
      <c r="I217" s="9">
        <v>68661.39</v>
      </c>
      <c r="J217" s="10"/>
      <c r="K217" s="7">
        <v>1882900</v>
      </c>
      <c r="L217" s="1"/>
      <c r="M217" s="11">
        <v>1970454.85</v>
      </c>
      <c r="N217" s="4"/>
      <c r="O217" s="4">
        <v>2067007.1376499999</v>
      </c>
      <c r="P217" s="1"/>
      <c r="Q217" s="1" t="s">
        <v>46</v>
      </c>
      <c r="R217" s="1" t="s">
        <v>38</v>
      </c>
      <c r="S217" s="1" t="s">
        <v>52</v>
      </c>
      <c r="T217" s="1" t="s">
        <v>509</v>
      </c>
      <c r="U217" s="1" t="s">
        <v>510</v>
      </c>
      <c r="V217" s="4" t="str">
        <f>VLOOKUP(T217,'[2]15 16 Budget'!$D$4:$I$1196,4,FALSE)</f>
        <v xml:space="preserve">                         -  </v>
      </c>
      <c r="W217" s="1"/>
      <c r="X217" s="4">
        <f>VLOOKUP(T217,'[2]15 16 Budget'!$D$4:$I$1196,6,FALSE)</f>
        <v>0</v>
      </c>
      <c r="Y217" s="1"/>
      <c r="Z217" s="4"/>
      <c r="AA217" s="1"/>
      <c r="AB217" s="1"/>
      <c r="AC217" s="1"/>
      <c r="AD217" s="1"/>
      <c r="AE217" s="1"/>
      <c r="AF217" s="1"/>
      <c r="AG217" s="1"/>
      <c r="AH217" s="1"/>
      <c r="AI217" s="5"/>
      <c r="AJ217" s="13"/>
    </row>
    <row r="218" spans="1:36" s="6" customFormat="1" x14ac:dyDescent="0.25">
      <c r="A218" s="1" t="s">
        <v>511</v>
      </c>
      <c r="B218" s="1" t="s">
        <v>512</v>
      </c>
      <c r="C218" s="4">
        <f>SUMIF('[2]15 16 Budget'!$B$5:$B$1194,'Per Item'!A218,'[2]15 16 Budget'!$G$5:$G$1194)</f>
        <v>0</v>
      </c>
      <c r="D218" s="1"/>
      <c r="E218" s="7">
        <f>SUMIF('[2]15 16 Budget'!$B$1:$B$1196,'Per Item'!A218,'[2]15 16 Budget'!$I$1:$I$1196)</f>
        <v>0</v>
      </c>
      <c r="F218" s="2"/>
      <c r="G218" s="2"/>
      <c r="H218" s="7">
        <v>0</v>
      </c>
      <c r="I218" s="9">
        <v>0</v>
      </c>
      <c r="J218" s="10"/>
      <c r="K218" s="7">
        <v>0</v>
      </c>
      <c r="L218" s="1"/>
      <c r="M218" s="11">
        <v>0</v>
      </c>
      <c r="N218" s="4"/>
      <c r="O218" s="4">
        <v>0</v>
      </c>
      <c r="P218" s="1"/>
      <c r="Q218" s="1" t="s">
        <v>46</v>
      </c>
      <c r="R218" s="1" t="s">
        <v>38</v>
      </c>
      <c r="S218" s="1" t="s">
        <v>61</v>
      </c>
      <c r="T218" s="1" t="s">
        <v>513</v>
      </c>
      <c r="U218" s="1" t="s">
        <v>514</v>
      </c>
      <c r="V218" s="4" t="str">
        <f>VLOOKUP(T218,'[2]15 16 Budget'!$D$4:$I$1196,4,FALSE)</f>
        <v xml:space="preserve">                         -  </v>
      </c>
      <c r="W218" s="1"/>
      <c r="X218" s="4">
        <f>VLOOKUP(T218,'[2]15 16 Budget'!$D$4:$I$1196,6,FALSE)</f>
        <v>0</v>
      </c>
      <c r="Y218" s="1"/>
      <c r="Z218" s="4"/>
      <c r="AA218" s="1"/>
      <c r="AB218" s="1"/>
      <c r="AC218" s="1"/>
      <c r="AD218" s="1"/>
      <c r="AE218" s="1"/>
      <c r="AF218" s="1"/>
      <c r="AG218" s="1"/>
      <c r="AH218" s="1"/>
      <c r="AI218" s="5"/>
      <c r="AJ218" s="13"/>
    </row>
    <row r="219" spans="1:36" s="6" customFormat="1" x14ac:dyDescent="0.25">
      <c r="A219" s="1" t="s">
        <v>515</v>
      </c>
      <c r="B219" s="1" t="s">
        <v>516</v>
      </c>
      <c r="C219" s="4">
        <f>SUMIF('[2]15 16 Budget'!$B$5:$B$1194,'Per Item'!A219,'[2]15 16 Budget'!$G$5:$G$1194)</f>
        <v>0</v>
      </c>
      <c r="D219" s="1"/>
      <c r="E219" s="7">
        <f>SUMIF('[2]15 16 Budget'!$B$1:$B$1196,'Per Item'!A219,'[2]15 16 Budget'!$I$1:$I$1196)</f>
        <v>0</v>
      </c>
      <c r="F219" s="2"/>
      <c r="G219" s="2"/>
      <c r="H219" s="7">
        <v>0</v>
      </c>
      <c r="I219" s="9">
        <v>0</v>
      </c>
      <c r="J219" s="10"/>
      <c r="K219" s="7">
        <v>0</v>
      </c>
      <c r="L219" s="1"/>
      <c r="M219" s="11">
        <v>0</v>
      </c>
      <c r="N219" s="4"/>
      <c r="O219" s="4">
        <v>0</v>
      </c>
      <c r="P219" s="1"/>
      <c r="Q219" s="1" t="s">
        <v>66</v>
      </c>
      <c r="R219" s="1" t="s">
        <v>38</v>
      </c>
      <c r="S219" s="1" t="s">
        <v>7</v>
      </c>
      <c r="T219" s="1" t="s">
        <v>517</v>
      </c>
      <c r="U219" s="1" t="s">
        <v>480</v>
      </c>
      <c r="V219" s="4" t="str">
        <f>VLOOKUP(T219,'[2]15 16 Budget'!$D$4:$I$1196,4,FALSE)</f>
        <v xml:space="preserve">                         -  </v>
      </c>
      <c r="W219" s="1"/>
      <c r="X219" s="4">
        <f>VLOOKUP(T219,'[2]15 16 Budget'!$D$4:$I$1196,6,FALSE)</f>
        <v>0</v>
      </c>
      <c r="Y219" s="1"/>
      <c r="Z219" s="4"/>
      <c r="AA219" s="1"/>
      <c r="AB219" s="1"/>
      <c r="AC219" s="1"/>
      <c r="AD219" s="1"/>
      <c r="AE219" s="1"/>
      <c r="AF219" s="1"/>
      <c r="AG219" s="1"/>
      <c r="AH219" s="1"/>
      <c r="AI219" s="5"/>
      <c r="AJ219" s="13"/>
    </row>
    <row r="220" spans="1:36" s="6" customFormat="1" x14ac:dyDescent="0.25">
      <c r="A220" s="1" t="s">
        <v>518</v>
      </c>
      <c r="B220" s="1" t="s">
        <v>519</v>
      </c>
      <c r="C220" s="4">
        <f>SUMIF('[2]15 16 Budget'!$B$5:$B$1194,'Per Item'!A220,'[2]15 16 Budget'!$G$5:$G$1194)</f>
        <v>0</v>
      </c>
      <c r="D220" s="1"/>
      <c r="E220" s="7">
        <f>SUMIF('[2]15 16 Budget'!$B$1:$B$1196,'Per Item'!A220,'[2]15 16 Budget'!$I$1:$I$1196)</f>
        <v>0</v>
      </c>
      <c r="F220" s="2"/>
      <c r="G220" s="2"/>
      <c r="H220" s="7">
        <v>173806.5</v>
      </c>
      <c r="I220" s="9">
        <v>0</v>
      </c>
      <c r="J220" s="10"/>
      <c r="K220" s="7">
        <v>191187.15000000002</v>
      </c>
      <c r="L220" s="1"/>
      <c r="M220" s="11">
        <v>200077.35247500002</v>
      </c>
      <c r="N220" s="4"/>
      <c r="O220" s="4">
        <v>209881.142746275</v>
      </c>
      <c r="P220" s="1"/>
      <c r="Q220" s="1" t="s">
        <v>70</v>
      </c>
      <c r="R220" s="1" t="s">
        <v>38</v>
      </c>
      <c r="S220" s="1" t="s">
        <v>7</v>
      </c>
      <c r="T220" s="1" t="s">
        <v>520</v>
      </c>
      <c r="U220" s="1" t="s">
        <v>480</v>
      </c>
      <c r="V220" s="4" t="str">
        <f>VLOOKUP(T220,'[2]15 16 Budget'!$D$4:$I$1196,4,FALSE)</f>
        <v xml:space="preserve">                         -  </v>
      </c>
      <c r="W220" s="1"/>
      <c r="X220" s="4">
        <f>VLOOKUP(T220,'[2]15 16 Budget'!$D$4:$I$1196,6,FALSE)</f>
        <v>0</v>
      </c>
      <c r="Y220" s="1"/>
      <c r="Z220" s="4"/>
      <c r="AA220" s="1"/>
      <c r="AB220" s="1"/>
      <c r="AC220" s="1"/>
      <c r="AD220" s="1"/>
      <c r="AE220" s="1"/>
      <c r="AF220" s="1"/>
      <c r="AG220" s="1"/>
      <c r="AH220" s="1"/>
      <c r="AI220" s="5"/>
      <c r="AJ220" s="13"/>
    </row>
    <row r="221" spans="1:36" s="6" customFormat="1" x14ac:dyDescent="0.25">
      <c r="A221" s="1" t="s">
        <v>521</v>
      </c>
      <c r="B221" s="1" t="s">
        <v>522</v>
      </c>
      <c r="C221" s="4">
        <f>SUMIF('[2]15 16 Budget'!$B$5:$B$1194,'Per Item'!A221,'[2]15 16 Budget'!$G$5:$G$1194)</f>
        <v>1510000</v>
      </c>
      <c r="D221" s="1"/>
      <c r="E221" s="7">
        <f>SUMIF('[2]15 16 Budget'!$B$1:$B$1196,'Per Item'!A221,'[2]15 16 Budget'!$I$1:$I$1196)</f>
        <v>1296000</v>
      </c>
      <c r="F221" s="7"/>
      <c r="G221" s="2"/>
      <c r="H221" s="7">
        <v>1101600</v>
      </c>
      <c r="I221" s="9">
        <v>0</v>
      </c>
      <c r="J221" s="10"/>
      <c r="K221" s="7">
        <v>1235995.2000000002</v>
      </c>
      <c r="L221" s="1"/>
      <c r="M221" s="11">
        <v>1293468.9768000001</v>
      </c>
      <c r="N221" s="4"/>
      <c r="O221" s="4">
        <v>1356848.9566632002</v>
      </c>
      <c r="P221" s="1"/>
      <c r="Q221" s="1" t="s">
        <v>74</v>
      </c>
      <c r="R221" s="1" t="s">
        <v>38</v>
      </c>
      <c r="S221" s="1" t="s">
        <v>7</v>
      </c>
      <c r="T221" s="1" t="s">
        <v>523</v>
      </c>
      <c r="U221" s="1" t="s">
        <v>480</v>
      </c>
      <c r="V221" s="4" t="str">
        <f>VLOOKUP(T221,'[2]15 16 Budget'!$D$4:$I$1196,4,FALSE)</f>
        <v xml:space="preserve">                         -  </v>
      </c>
      <c r="W221" s="1"/>
      <c r="X221" s="4">
        <f>VLOOKUP(T221,'[2]15 16 Budget'!$D$4:$I$1196,6,FALSE)</f>
        <v>0</v>
      </c>
      <c r="Y221" s="1"/>
      <c r="Z221" s="4"/>
      <c r="AA221" s="1"/>
      <c r="AB221" s="1"/>
      <c r="AC221" s="1"/>
      <c r="AD221" s="1"/>
      <c r="AE221" s="1"/>
      <c r="AF221" s="1"/>
      <c r="AG221" s="1"/>
      <c r="AH221" s="1"/>
      <c r="AI221" s="5"/>
      <c r="AJ221" s="13"/>
    </row>
    <row r="222" spans="1:36" s="6" customFormat="1" x14ac:dyDescent="0.25">
      <c r="A222" s="1" t="s">
        <v>524</v>
      </c>
      <c r="B222" s="1" t="s">
        <v>525</v>
      </c>
      <c r="C222" s="4">
        <f>SUMIF('[2]15 16 Budget'!$B$5:$B$1194,'Per Item'!A222,'[2]15 16 Budget'!$G$5:$G$1194)</f>
        <v>120000</v>
      </c>
      <c r="D222" s="1"/>
      <c r="E222" s="7">
        <f>SUMIF('[2]15 16 Budget'!$B$1:$B$1196,'Per Item'!A222,'[2]15 16 Budget'!$I$1:$I$1196)</f>
        <v>909000</v>
      </c>
      <c r="F222" s="2"/>
      <c r="G222" s="2"/>
      <c r="H222" s="7">
        <v>0</v>
      </c>
      <c r="I222" s="9">
        <v>0</v>
      </c>
      <c r="J222" s="10"/>
      <c r="K222" s="7">
        <v>0</v>
      </c>
      <c r="L222" s="1"/>
      <c r="M222" s="11">
        <v>0</v>
      </c>
      <c r="N222" s="4"/>
      <c r="O222" s="4">
        <v>0</v>
      </c>
      <c r="P222" s="1"/>
      <c r="Q222" s="1" t="s">
        <v>78</v>
      </c>
      <c r="R222" s="1" t="s">
        <v>38</v>
      </c>
      <c r="S222" s="1" t="s">
        <v>79</v>
      </c>
      <c r="T222" s="1" t="s">
        <v>526</v>
      </c>
      <c r="U222" s="1" t="s">
        <v>527</v>
      </c>
      <c r="V222" s="4" t="str">
        <f>VLOOKUP(T222,'[2]15 16 Budget'!$D$4:$I$1196,4,FALSE)</f>
        <v xml:space="preserve">                         -  </v>
      </c>
      <c r="W222" s="1"/>
      <c r="X222" s="4">
        <f>VLOOKUP(T222,'[2]15 16 Budget'!$D$4:$I$1196,6,FALSE)</f>
        <v>0</v>
      </c>
      <c r="Y222" s="1"/>
      <c r="Z222" s="4"/>
      <c r="AA222" s="1"/>
      <c r="AB222" s="1"/>
      <c r="AC222" s="1"/>
      <c r="AD222" s="1"/>
      <c r="AE222" s="1"/>
      <c r="AF222" s="1"/>
      <c r="AG222" s="1"/>
      <c r="AH222" s="1"/>
      <c r="AI222" s="5"/>
      <c r="AJ222" s="13"/>
    </row>
    <row r="223" spans="1:36" s="6" customFormat="1" x14ac:dyDescent="0.25">
      <c r="A223" s="1" t="s">
        <v>528</v>
      </c>
      <c r="B223" s="1" t="s">
        <v>529</v>
      </c>
      <c r="C223" s="4">
        <f>SUMIF('[2]15 16 Budget'!$B$5:$B$1194,'Per Item'!A223,'[2]15 16 Budget'!$G$5:$G$1194)</f>
        <v>560000</v>
      </c>
      <c r="D223" s="1"/>
      <c r="E223" s="7">
        <f>SUMIF('[2]15 16 Budget'!$B$1:$B$1196,'Per Item'!A223,'[2]15 16 Budget'!$I$1:$I$1196)</f>
        <v>1408981.5</v>
      </c>
      <c r="F223" s="2"/>
      <c r="G223" s="2"/>
      <c r="H223" s="7">
        <v>1393961.2749999999</v>
      </c>
      <c r="I223" s="9">
        <v>668329.57999999996</v>
      </c>
      <c r="J223" s="10"/>
      <c r="K223" s="7">
        <v>519300</v>
      </c>
      <c r="L223" s="1"/>
      <c r="M223" s="11">
        <v>543447.44999999995</v>
      </c>
      <c r="N223" s="4"/>
      <c r="O223" s="4">
        <v>570076.37504999992</v>
      </c>
      <c r="P223" s="1"/>
      <c r="Q223" s="1" t="s">
        <v>78</v>
      </c>
      <c r="R223" s="1" t="s">
        <v>38</v>
      </c>
      <c r="S223" s="1" t="s">
        <v>84</v>
      </c>
      <c r="T223" s="1" t="s">
        <v>530</v>
      </c>
      <c r="U223" s="1" t="s">
        <v>531</v>
      </c>
      <c r="V223" s="4" t="str">
        <f>VLOOKUP(T223,'[2]15 16 Budget'!$D$4:$I$1196,4,FALSE)</f>
        <v xml:space="preserve">                         -  </v>
      </c>
      <c r="W223" s="1"/>
      <c r="X223" s="4">
        <f>VLOOKUP(T223,'[2]15 16 Budget'!$D$4:$I$1196,6,FALSE)</f>
        <v>0</v>
      </c>
      <c r="Y223" s="1"/>
      <c r="Z223" s="4"/>
      <c r="AA223" s="1"/>
      <c r="AB223" s="1"/>
      <c r="AC223" s="1"/>
      <c r="AD223" s="1"/>
      <c r="AE223" s="1"/>
      <c r="AF223" s="1"/>
      <c r="AG223" s="1"/>
      <c r="AH223" s="1"/>
      <c r="AI223" s="5"/>
      <c r="AJ223" s="13"/>
    </row>
    <row r="224" spans="1:36" s="6" customFormat="1" x14ac:dyDescent="0.25">
      <c r="A224" s="1" t="s">
        <v>532</v>
      </c>
      <c r="B224" s="1" t="s">
        <v>533</v>
      </c>
      <c r="C224" s="4">
        <f>SUMIF('[2]15 16 Budget'!$B$5:$B$1194,'Per Item'!A224,'[2]15 16 Budget'!$G$5:$G$1194)</f>
        <v>1000000</v>
      </c>
      <c r="D224" s="1"/>
      <c r="E224" s="7">
        <f>SUMIF('[2]15 16 Budget'!$B$1:$B$1196,'Per Item'!A224,'[2]15 16 Budget'!$I$1:$I$1196)</f>
        <v>4926150</v>
      </c>
      <c r="F224" s="2"/>
      <c r="G224" s="2"/>
      <c r="H224" s="7">
        <v>385560</v>
      </c>
      <c r="I224" s="9">
        <v>14684.43</v>
      </c>
      <c r="J224" s="10"/>
      <c r="K224" s="7">
        <v>1513800</v>
      </c>
      <c r="L224" s="1"/>
      <c r="M224" s="11">
        <v>1584191.7</v>
      </c>
      <c r="N224" s="4"/>
      <c r="O224" s="4">
        <v>1661817.0932999998</v>
      </c>
      <c r="P224" s="1"/>
      <c r="Q224" s="1" t="s">
        <v>78</v>
      </c>
      <c r="R224" s="1" t="s">
        <v>38</v>
      </c>
      <c r="S224" s="1" t="s">
        <v>89</v>
      </c>
      <c r="T224" s="1" t="s">
        <v>534</v>
      </c>
      <c r="U224" s="1" t="s">
        <v>535</v>
      </c>
      <c r="V224" s="4" t="str">
        <f>VLOOKUP(T224,'[2]15 16 Budget'!$D$4:$I$1196,4,FALSE)</f>
        <v xml:space="preserve">                         -  </v>
      </c>
      <c r="W224" s="1"/>
      <c r="X224" s="4">
        <f>VLOOKUP(T224,'[2]15 16 Budget'!$D$4:$I$1196,6,FALSE)</f>
        <v>0</v>
      </c>
      <c r="Y224" s="1"/>
      <c r="Z224" s="4"/>
      <c r="AA224" s="1"/>
      <c r="AB224" s="1"/>
      <c r="AC224" s="1"/>
      <c r="AD224" s="1"/>
      <c r="AE224" s="1"/>
      <c r="AF224" s="1"/>
      <c r="AG224" s="1"/>
      <c r="AH224" s="1"/>
      <c r="AI224" s="5"/>
      <c r="AJ224" s="13"/>
    </row>
    <row r="225" spans="1:36" s="6" customFormat="1" x14ac:dyDescent="0.25">
      <c r="A225" s="1" t="s">
        <v>536</v>
      </c>
      <c r="B225" s="1" t="s">
        <v>537</v>
      </c>
      <c r="C225" s="4">
        <f>SUMIF('[2]15 16 Budget'!$B$5:$B$1194,'Per Item'!A225,'[2]15 16 Budget'!$G$5:$G$1194)</f>
        <v>334000</v>
      </c>
      <c r="D225" s="1"/>
      <c r="E225" s="7">
        <f>SUMIF('[2]15 16 Budget'!$B$1:$B$1196,'Per Item'!A225,'[2]15 16 Budget'!$I$1:$I$1196)</f>
        <v>279657</v>
      </c>
      <c r="F225" s="2"/>
      <c r="G225" s="2"/>
      <c r="H225" s="7">
        <v>29859.059999999998</v>
      </c>
      <c r="I225" s="9">
        <v>28709.059999999998</v>
      </c>
      <c r="J225" s="10"/>
      <c r="K225" s="7">
        <v>0</v>
      </c>
      <c r="L225" s="1"/>
      <c r="M225" s="11">
        <v>0</v>
      </c>
      <c r="N225" s="4"/>
      <c r="O225" s="4">
        <v>0</v>
      </c>
      <c r="P225" s="1"/>
      <c r="Q225" s="1" t="s">
        <v>94</v>
      </c>
      <c r="R225" s="1" t="s">
        <v>38</v>
      </c>
      <c r="S225" s="1" t="s">
        <v>7</v>
      </c>
      <c r="T225" s="1" t="s">
        <v>538</v>
      </c>
      <c r="U225" s="1" t="s">
        <v>480</v>
      </c>
      <c r="V225" s="4" t="str">
        <f>VLOOKUP(T225,'[2]15 16 Budget'!$D$4:$I$1196,4,FALSE)</f>
        <v xml:space="preserve">                         -  </v>
      </c>
      <c r="W225" s="1"/>
      <c r="X225" s="4">
        <f>VLOOKUP(T225,'[2]15 16 Budget'!$D$4:$I$1196,6,FALSE)</f>
        <v>0</v>
      </c>
      <c r="Y225" s="1"/>
      <c r="Z225" s="4"/>
      <c r="AA225" s="1"/>
      <c r="AB225" s="1"/>
      <c r="AC225" s="1"/>
      <c r="AD225" s="1"/>
      <c r="AE225" s="1"/>
      <c r="AF225" s="1"/>
      <c r="AG225" s="1"/>
      <c r="AH225" s="1"/>
      <c r="AI225" s="5"/>
      <c r="AJ225" s="13"/>
    </row>
    <row r="226" spans="1:36" s="6" customFormat="1" x14ac:dyDescent="0.25">
      <c r="A226" s="1" t="s">
        <v>539</v>
      </c>
      <c r="B226" s="1" t="s">
        <v>540</v>
      </c>
      <c r="C226" s="4">
        <f>SUMIF('[2]15 16 Budget'!$B$5:$B$1194,'Per Item'!A226,'[2]15 16 Budget'!$G$5:$G$1194)</f>
        <v>0</v>
      </c>
      <c r="D226" s="1"/>
      <c r="E226" s="7">
        <f>SUMIF('[2]15 16 Budget'!$B$1:$B$1196,'Per Item'!A226,'[2]15 16 Budget'!$I$1:$I$1196)</f>
        <v>0</v>
      </c>
      <c r="F226" s="2"/>
      <c r="G226" s="2"/>
      <c r="H226" s="7">
        <v>0</v>
      </c>
      <c r="I226" s="9">
        <v>0</v>
      </c>
      <c r="J226" s="10"/>
      <c r="K226" s="7">
        <v>0</v>
      </c>
      <c r="L226" s="1"/>
      <c r="M226" s="11">
        <v>0</v>
      </c>
      <c r="N226" s="4"/>
      <c r="O226" s="4">
        <v>0</v>
      </c>
      <c r="P226" s="1"/>
      <c r="Q226" s="1" t="s">
        <v>98</v>
      </c>
      <c r="R226" s="1" t="s">
        <v>38</v>
      </c>
      <c r="S226" s="1" t="s">
        <v>7</v>
      </c>
      <c r="T226" s="1" t="s">
        <v>541</v>
      </c>
      <c r="U226" s="1" t="s">
        <v>480</v>
      </c>
      <c r="V226" s="4" t="str">
        <f>VLOOKUP(T226,'[2]15 16 Budget'!$D$4:$I$1196,4,FALSE)</f>
        <v xml:space="preserve">                         -  </v>
      </c>
      <c r="W226" s="1"/>
      <c r="X226" s="4">
        <f>VLOOKUP(T226,'[2]15 16 Budget'!$D$4:$I$1196,6,FALSE)</f>
        <v>0</v>
      </c>
      <c r="Y226" s="1"/>
      <c r="Z226" s="4"/>
      <c r="AA226" s="1"/>
      <c r="AB226" s="1"/>
      <c r="AC226" s="1"/>
      <c r="AD226" s="1"/>
      <c r="AE226" s="1"/>
      <c r="AF226" s="1"/>
      <c r="AG226" s="1"/>
      <c r="AH226" s="1"/>
      <c r="AI226" s="5"/>
      <c r="AJ226" s="13"/>
    </row>
    <row r="227" spans="1:36" s="6" customFormat="1" x14ac:dyDescent="0.25">
      <c r="A227" s="1" t="s">
        <v>542</v>
      </c>
      <c r="B227" s="1" t="s">
        <v>543</v>
      </c>
      <c r="C227" s="4">
        <f>SUMIF('[2]15 16 Budget'!$B$5:$B$1194,'Per Item'!A227,'[2]15 16 Budget'!$G$5:$G$1194)</f>
        <v>0</v>
      </c>
      <c r="D227" s="1"/>
      <c r="E227" s="7">
        <f>SUMIF('[2]15 16 Budget'!$B$1:$B$1196,'Per Item'!A227,'[2]15 16 Budget'!$I$1:$I$1196)</f>
        <v>0</v>
      </c>
      <c r="F227" s="2"/>
      <c r="G227" s="2"/>
      <c r="H227" s="7">
        <v>0</v>
      </c>
      <c r="I227" s="9">
        <v>0</v>
      </c>
      <c r="J227" s="10"/>
      <c r="K227" s="7">
        <v>0</v>
      </c>
      <c r="L227" s="1"/>
      <c r="M227" s="11">
        <v>0</v>
      </c>
      <c r="N227" s="4"/>
      <c r="O227" s="4">
        <v>0</v>
      </c>
      <c r="P227" s="1"/>
      <c r="Q227" s="1" t="s">
        <v>102</v>
      </c>
      <c r="R227" s="1" t="s">
        <v>38</v>
      </c>
      <c r="S227" s="1" t="s">
        <v>7</v>
      </c>
      <c r="T227" s="1" t="s">
        <v>544</v>
      </c>
      <c r="U227" s="1" t="s">
        <v>480</v>
      </c>
      <c r="V227" s="4" t="str">
        <f>VLOOKUP(T227,'[2]15 16 Budget'!$D$4:$I$1196,4,FALSE)</f>
        <v xml:space="preserve">                         -  </v>
      </c>
      <c r="W227" s="1"/>
      <c r="X227" s="4">
        <f>VLOOKUP(T227,'[2]15 16 Budget'!$D$4:$I$1196,6,FALSE)</f>
        <v>0</v>
      </c>
      <c r="Y227" s="1"/>
      <c r="Z227" s="4"/>
      <c r="AA227" s="1"/>
      <c r="AB227" s="1"/>
      <c r="AC227" s="1"/>
      <c r="AD227" s="1"/>
      <c r="AE227" s="1"/>
      <c r="AF227" s="1"/>
      <c r="AG227" s="1"/>
      <c r="AH227" s="1"/>
      <c r="AI227" s="5"/>
      <c r="AJ227" s="13"/>
    </row>
    <row r="228" spans="1:36" s="6" customFormat="1" x14ac:dyDescent="0.25">
      <c r="A228" s="1" t="s">
        <v>545</v>
      </c>
      <c r="B228" s="1" t="s">
        <v>546</v>
      </c>
      <c r="C228" s="4">
        <f>SUMIF('[2]15 16 Budget'!$B$5:$B$1194,'Per Item'!A228,'[2]15 16 Budget'!$G$5:$G$1194)</f>
        <v>3698663.62</v>
      </c>
      <c r="D228" s="1"/>
      <c r="E228" s="7">
        <f>SUMIF('[2]15 16 Budget'!$B$1:$B$1196,'Per Item'!A228,'[2]15 16 Budget'!$I$1:$I$1196)</f>
        <v>3838635</v>
      </c>
      <c r="F228" s="2" t="s">
        <v>547</v>
      </c>
      <c r="G228" s="2"/>
      <c r="H228" s="7">
        <v>3270378.75</v>
      </c>
      <c r="I228" s="9">
        <v>1819635.56</v>
      </c>
      <c r="J228" s="10"/>
      <c r="K228" s="7">
        <v>2684030</v>
      </c>
      <c r="L228" s="1"/>
      <c r="M228" s="11">
        <v>2808837.395</v>
      </c>
      <c r="N228" s="4"/>
      <c r="O228" s="4">
        <v>2946470.4273549998</v>
      </c>
      <c r="P228" s="1"/>
      <c r="Q228" s="1" t="s">
        <v>106</v>
      </c>
      <c r="R228" s="1" t="s">
        <v>38</v>
      </c>
      <c r="S228" s="1" t="s">
        <v>7</v>
      </c>
      <c r="T228" s="1" t="s">
        <v>548</v>
      </c>
      <c r="U228" s="1" t="s">
        <v>480</v>
      </c>
      <c r="V228" s="4" t="str">
        <f>VLOOKUP(T228,'[2]15 16 Budget'!$D$4:$I$1196,4,FALSE)</f>
        <v xml:space="preserve">                         -  </v>
      </c>
      <c r="W228" s="1"/>
      <c r="X228" s="4">
        <f>VLOOKUP(T228,'[2]15 16 Budget'!$D$4:$I$1196,6,FALSE)</f>
        <v>0</v>
      </c>
      <c r="Y228" s="1"/>
      <c r="Z228" s="4"/>
      <c r="AA228" s="1"/>
      <c r="AB228" s="1"/>
      <c r="AC228" s="1"/>
      <c r="AD228" s="1"/>
      <c r="AE228" s="1"/>
      <c r="AF228" s="1"/>
      <c r="AG228" s="1"/>
      <c r="AH228" s="1"/>
      <c r="AI228" s="5"/>
      <c r="AJ228" s="13"/>
    </row>
    <row r="229" spans="1:36" s="6" customFormat="1" x14ac:dyDescent="0.25">
      <c r="A229" s="1" t="s">
        <v>549</v>
      </c>
      <c r="B229" s="1" t="s">
        <v>550</v>
      </c>
      <c r="C229" s="4">
        <f>SUMIF('[2]15 16 Budget'!$B$5:$B$1194,'Per Item'!A229,'[2]15 16 Budget'!$G$5:$G$1194)</f>
        <v>0</v>
      </c>
      <c r="D229" s="1"/>
      <c r="E229" s="7">
        <f>SUMIF('[2]15 16 Budget'!$B$1:$B$1196,'Per Item'!A229,'[2]15 16 Budget'!$I$1:$I$1196)</f>
        <v>0</v>
      </c>
      <c r="F229" s="2"/>
      <c r="G229" s="2"/>
      <c r="H229" s="7">
        <v>0</v>
      </c>
      <c r="I229" s="9">
        <v>0</v>
      </c>
      <c r="J229" s="10"/>
      <c r="K229" s="7">
        <v>0</v>
      </c>
      <c r="L229" s="1"/>
      <c r="M229" s="11">
        <v>0</v>
      </c>
      <c r="N229" s="4"/>
      <c r="O229" s="4">
        <v>0</v>
      </c>
      <c r="P229" s="1"/>
      <c r="Q229" s="1" t="s">
        <v>110</v>
      </c>
      <c r="R229" s="1" t="s">
        <v>38</v>
      </c>
      <c r="S229" s="1" t="s">
        <v>111</v>
      </c>
      <c r="T229" s="1" t="s">
        <v>551</v>
      </c>
      <c r="U229" s="1" t="s">
        <v>552</v>
      </c>
      <c r="V229" s="4" t="str">
        <f>VLOOKUP(T229,'[2]15 16 Budget'!$D$4:$I$1196,4,FALSE)</f>
        <v xml:space="preserve">                         -  </v>
      </c>
      <c r="W229" s="1"/>
      <c r="X229" s="4">
        <f>VLOOKUP(T229,'[2]15 16 Budget'!$D$4:$I$1196,6,FALSE)</f>
        <v>0</v>
      </c>
      <c r="Y229" s="1"/>
      <c r="Z229" s="4"/>
      <c r="AA229" s="1"/>
      <c r="AB229" s="1"/>
      <c r="AC229" s="1"/>
      <c r="AD229" s="1"/>
      <c r="AE229" s="1"/>
      <c r="AF229" s="1"/>
      <c r="AG229" s="1"/>
      <c r="AH229" s="1"/>
      <c r="AI229" s="5"/>
      <c r="AJ229" s="13"/>
    </row>
    <row r="230" spans="1:36" s="6" customFormat="1" x14ac:dyDescent="0.25">
      <c r="A230" s="1" t="s">
        <v>553</v>
      </c>
      <c r="B230" s="1" t="s">
        <v>554</v>
      </c>
      <c r="C230" s="4">
        <f>SUMIF('[2]15 16 Budget'!$B$5:$B$1194,'Per Item'!A230,'[2]15 16 Budget'!$G$5:$G$1194)</f>
        <v>-45000</v>
      </c>
      <c r="D230" s="1"/>
      <c r="E230" s="7">
        <f>SUMIF('[2]15 16 Budget'!$B$1:$B$1196,'Per Item'!A230,'[2]15 16 Budget'!$I$1:$I$1196)</f>
        <v>-42630.299999999996</v>
      </c>
      <c r="F230" s="2"/>
      <c r="G230" s="2"/>
      <c r="H230" s="7">
        <v>-42630.299999999996</v>
      </c>
      <c r="I230" s="9">
        <v>0</v>
      </c>
      <c r="J230" s="10"/>
      <c r="K230" s="7">
        <v>0</v>
      </c>
      <c r="L230" s="1"/>
      <c r="M230" s="11">
        <v>0</v>
      </c>
      <c r="N230" s="4"/>
      <c r="O230" s="4">
        <v>0</v>
      </c>
      <c r="P230" s="1"/>
      <c r="Q230" s="1" t="s">
        <v>110</v>
      </c>
      <c r="R230" s="1" t="s">
        <v>38</v>
      </c>
      <c r="S230" s="1" t="s">
        <v>116</v>
      </c>
      <c r="T230" s="1" t="s">
        <v>555</v>
      </c>
      <c r="U230" s="1" t="s">
        <v>556</v>
      </c>
      <c r="V230" s="4" t="str">
        <f>VLOOKUP(T230,'[2]15 16 Budget'!$D$4:$I$1196,4,FALSE)</f>
        <v xml:space="preserve">                         -  </v>
      </c>
      <c r="W230" s="1"/>
      <c r="X230" s="4">
        <f>VLOOKUP(T230,'[2]15 16 Budget'!$D$4:$I$1196,6,FALSE)</f>
        <v>0</v>
      </c>
      <c r="Y230" s="1"/>
      <c r="Z230" s="4"/>
      <c r="AA230" s="1"/>
      <c r="AB230" s="1"/>
      <c r="AC230" s="1"/>
      <c r="AD230" s="1"/>
      <c r="AE230" s="1"/>
      <c r="AF230" s="1"/>
      <c r="AG230" s="1"/>
      <c r="AH230" s="1"/>
      <c r="AI230" s="5"/>
      <c r="AJ230" s="13"/>
    </row>
    <row r="231" spans="1:36" s="6" customFormat="1" x14ac:dyDescent="0.25">
      <c r="A231" s="1" t="s">
        <v>557</v>
      </c>
      <c r="B231" s="1" t="s">
        <v>558</v>
      </c>
      <c r="C231" s="4">
        <f>SUMIF('[2]15 16 Budget'!$B$5:$B$1194,'Per Item'!A231,'[2]15 16 Budget'!$G$5:$G$1194)</f>
        <v>0</v>
      </c>
      <c r="D231" s="1"/>
      <c r="E231" s="7">
        <f>SUMIF('[2]15 16 Budget'!$B$1:$B$1196,'Per Item'!A231,'[2]15 16 Budget'!$I$1:$I$1196)</f>
        <v>0</v>
      </c>
      <c r="F231" s="2"/>
      <c r="G231" s="2"/>
      <c r="H231" s="7">
        <v>0</v>
      </c>
      <c r="I231" s="9">
        <v>0</v>
      </c>
      <c r="J231" s="10"/>
      <c r="K231" s="7">
        <v>0</v>
      </c>
      <c r="L231" s="1"/>
      <c r="M231" s="11">
        <v>0</v>
      </c>
      <c r="N231" s="4"/>
      <c r="O231" s="4">
        <v>0</v>
      </c>
      <c r="P231" s="1"/>
      <c r="Q231" s="1" t="s">
        <v>10</v>
      </c>
      <c r="R231" s="1" t="s">
        <v>38</v>
      </c>
      <c r="S231" s="1" t="s">
        <v>7</v>
      </c>
      <c r="T231" s="1" t="s">
        <v>559</v>
      </c>
      <c r="U231" s="1" t="s">
        <v>480</v>
      </c>
      <c r="V231" s="4" t="str">
        <f>VLOOKUP(T231,'[2]15 16 Budget'!$D$4:$I$1196,4,FALSE)</f>
        <v xml:space="preserve">                         -  </v>
      </c>
      <c r="W231" s="1"/>
      <c r="X231" s="4">
        <f>VLOOKUP(T231,'[2]15 16 Budget'!$D$4:$I$1196,6,FALSE)</f>
        <v>0</v>
      </c>
      <c r="Y231" s="1"/>
      <c r="Z231" s="4"/>
      <c r="AA231" s="1"/>
      <c r="AB231" s="1"/>
      <c r="AC231" s="1"/>
      <c r="AD231" s="1"/>
      <c r="AE231" s="1"/>
      <c r="AF231" s="1"/>
      <c r="AG231" s="1"/>
      <c r="AH231" s="1"/>
      <c r="AI231" s="5"/>
      <c r="AJ231" s="13"/>
    </row>
    <row r="232" spans="1:36" s="6" customFormat="1" x14ac:dyDescent="0.25">
      <c r="A232" s="1" t="s">
        <v>560</v>
      </c>
      <c r="B232" s="1" t="s">
        <v>561</v>
      </c>
      <c r="C232" s="4">
        <f>SUMIF('[2]15 16 Budget'!$B$5:$B$1194,'Per Item'!A232,'[2]15 16 Budget'!$G$5:$G$1194)</f>
        <v>176000</v>
      </c>
      <c r="D232" s="1"/>
      <c r="E232" s="7">
        <f>SUMIF('[2]15 16 Budget'!$B$1:$B$1196,'Per Item'!A232,'[2]15 16 Budget'!$I$1:$I$1196)</f>
        <v>150000</v>
      </c>
      <c r="F232" s="2"/>
      <c r="G232" s="2"/>
      <c r="H232" s="7">
        <v>150000</v>
      </c>
      <c r="I232" s="9">
        <v>0</v>
      </c>
      <c r="J232" s="10"/>
      <c r="K232" s="7">
        <v>157500</v>
      </c>
      <c r="L232" s="1"/>
      <c r="M232" s="11">
        <v>164823.75</v>
      </c>
      <c r="N232" s="4"/>
      <c r="O232" s="4">
        <v>172900.11374999999</v>
      </c>
      <c r="P232" s="1" t="s">
        <v>562</v>
      </c>
      <c r="Q232" s="1" t="s">
        <v>59</v>
      </c>
      <c r="R232" s="1" t="s">
        <v>38</v>
      </c>
      <c r="S232" s="1" t="s">
        <v>7</v>
      </c>
      <c r="T232" s="1" t="s">
        <v>563</v>
      </c>
      <c r="U232" s="1" t="s">
        <v>480</v>
      </c>
      <c r="V232" s="4" t="str">
        <f>VLOOKUP(T232,'[2]15 16 Budget'!$D$4:$I$1196,4,FALSE)</f>
        <v xml:space="preserve">                         -  </v>
      </c>
      <c r="W232" s="1"/>
      <c r="X232" s="4">
        <f>VLOOKUP(T232,'[2]15 16 Budget'!$D$4:$I$1196,6,FALSE)</f>
        <v>0</v>
      </c>
      <c r="Y232" s="1"/>
      <c r="Z232" s="4"/>
      <c r="AA232" s="1"/>
      <c r="AB232" s="1"/>
      <c r="AC232" s="1"/>
      <c r="AD232" s="1"/>
      <c r="AE232" s="1"/>
      <c r="AF232" s="1"/>
      <c r="AG232" s="1"/>
      <c r="AH232" s="1"/>
      <c r="AI232" s="5"/>
      <c r="AJ232" s="13"/>
    </row>
    <row r="233" spans="1:36" s="6" customFormat="1" x14ac:dyDescent="0.25">
      <c r="A233" s="1" t="s">
        <v>564</v>
      </c>
      <c r="B233" s="1" t="s">
        <v>565</v>
      </c>
      <c r="C233" s="4">
        <f>SUMIF('[2]15 16 Budget'!$B$5:$B$1194,'Per Item'!A233,'[2]15 16 Budget'!$G$5:$G$1194)</f>
        <v>20000</v>
      </c>
      <c r="D233" s="1"/>
      <c r="E233" s="7">
        <f>SUMIF('[2]15 16 Budget'!$B$1:$B$1196,'Per Item'!A233,'[2]15 16 Budget'!$I$1:$I$1196)</f>
        <v>36000</v>
      </c>
      <c r="F233" s="2"/>
      <c r="G233" s="2"/>
      <c r="H233" s="7">
        <v>30600</v>
      </c>
      <c r="I233" s="9">
        <v>0</v>
      </c>
      <c r="J233" s="10"/>
      <c r="K233" s="7">
        <v>36000</v>
      </c>
      <c r="L233" s="1"/>
      <c r="M233" s="11">
        <v>37674</v>
      </c>
      <c r="N233" s="4"/>
      <c r="O233" s="4">
        <v>39520.025999999998</v>
      </c>
      <c r="P233" s="1"/>
      <c r="Q233" s="1" t="s">
        <v>132</v>
      </c>
      <c r="R233" s="1" t="s">
        <v>38</v>
      </c>
      <c r="S233" s="1" t="s">
        <v>7</v>
      </c>
      <c r="T233" s="1" t="s">
        <v>566</v>
      </c>
      <c r="U233" s="1" t="s">
        <v>480</v>
      </c>
      <c r="V233" s="4" t="str">
        <f>VLOOKUP(T233,'[2]15 16 Budget'!$D$4:$I$1196,4,FALSE)</f>
        <v xml:space="preserve">                         -  </v>
      </c>
      <c r="W233" s="1"/>
      <c r="X233" s="4">
        <f>VLOOKUP(T233,'[2]15 16 Budget'!$D$4:$I$1196,6,FALSE)</f>
        <v>0</v>
      </c>
      <c r="Y233" s="1"/>
      <c r="Z233" s="4"/>
      <c r="AA233" s="1"/>
      <c r="AB233" s="1"/>
      <c r="AC233" s="1"/>
      <c r="AD233" s="1"/>
      <c r="AE233" s="1"/>
      <c r="AF233" s="1"/>
      <c r="AG233" s="1"/>
      <c r="AH233" s="1"/>
      <c r="AI233" s="5"/>
      <c r="AJ233" s="13"/>
    </row>
    <row r="234" spans="1:36" s="6" customFormat="1" x14ac:dyDescent="0.25">
      <c r="A234" s="1" t="s">
        <v>567</v>
      </c>
      <c r="B234" s="1" t="s">
        <v>568</v>
      </c>
      <c r="C234" s="4">
        <f>SUMIF('[2]15 16 Budget'!$B$5:$B$1194,'Per Item'!A234,'[2]15 16 Budget'!$G$5:$G$1194)</f>
        <v>0</v>
      </c>
      <c r="D234" s="1"/>
      <c r="E234" s="7">
        <f>SUMIF('[2]15 16 Budget'!$B$1:$B$1196,'Per Item'!A234,'[2]15 16 Budget'!$I$1:$I$1196)</f>
        <v>10908</v>
      </c>
      <c r="F234" s="2"/>
      <c r="G234" s="2"/>
      <c r="H234" s="7">
        <v>9271.7999999999993</v>
      </c>
      <c r="I234" s="9">
        <v>650</v>
      </c>
      <c r="J234" s="10"/>
      <c r="K234" s="7">
        <v>0</v>
      </c>
      <c r="L234" s="1"/>
      <c r="M234" s="11">
        <v>0</v>
      </c>
      <c r="N234" s="4"/>
      <c r="O234" s="4">
        <v>0</v>
      </c>
      <c r="P234" s="1"/>
      <c r="Q234" s="1" t="s">
        <v>136</v>
      </c>
      <c r="R234" s="1" t="s">
        <v>38</v>
      </c>
      <c r="S234" s="1" t="s">
        <v>7</v>
      </c>
      <c r="T234" s="1" t="s">
        <v>569</v>
      </c>
      <c r="U234" s="1" t="s">
        <v>480</v>
      </c>
      <c r="V234" s="4">
        <f>VLOOKUP(T234,'[2]15 16 Budget'!$D$4:$I$1196,4,FALSE)</f>
        <v>92813.51</v>
      </c>
      <c r="W234" s="1"/>
      <c r="X234" s="4">
        <f>VLOOKUP(T234,'[2]15 16 Budget'!$D$4:$I$1196,6,FALSE)</f>
        <v>98939.201660000006</v>
      </c>
      <c r="Y234" s="1"/>
      <c r="Z234" s="4"/>
      <c r="AA234" s="1"/>
      <c r="AB234" s="1"/>
      <c r="AC234" s="1"/>
      <c r="AD234" s="1"/>
      <c r="AE234" s="1"/>
      <c r="AF234" s="1"/>
      <c r="AG234" s="1"/>
      <c r="AH234" s="1"/>
      <c r="AI234" s="5"/>
      <c r="AJ234" s="13"/>
    </row>
    <row r="235" spans="1:36" s="6" customFormat="1" x14ac:dyDescent="0.25">
      <c r="A235" s="1" t="s">
        <v>570</v>
      </c>
      <c r="B235" s="1" t="s">
        <v>571</v>
      </c>
      <c r="C235" s="4">
        <f>SUMIF('[2]15 16 Budget'!$B$5:$B$1194,'Per Item'!A235,'[2]15 16 Budget'!$G$5:$G$1194)</f>
        <v>460000</v>
      </c>
      <c r="D235" s="1"/>
      <c r="E235" s="7">
        <f>SUMIF('[2]15 16 Budget'!$B$1:$B$1196,'Per Item'!A235,'[2]15 16 Budget'!$I$1:$I$1196)</f>
        <v>593023.5</v>
      </c>
      <c r="F235" s="2"/>
      <c r="G235" s="2"/>
      <c r="H235" s="7">
        <v>828517.71</v>
      </c>
      <c r="I235" s="9">
        <v>828517.71</v>
      </c>
      <c r="J235" s="10"/>
      <c r="K235" s="7">
        <v>427000</v>
      </c>
      <c r="L235" s="1"/>
      <c r="M235" s="11">
        <v>446855.5</v>
      </c>
      <c r="N235" s="4"/>
      <c r="O235" s="4">
        <v>468751.41949999996</v>
      </c>
      <c r="P235" s="1"/>
      <c r="Q235" s="1" t="s">
        <v>16</v>
      </c>
      <c r="R235" s="1" t="s">
        <v>44</v>
      </c>
      <c r="S235" s="1" t="s">
        <v>22</v>
      </c>
      <c r="T235" s="1" t="s">
        <v>572</v>
      </c>
      <c r="U235" s="1" t="s">
        <v>573</v>
      </c>
      <c r="V235" s="4" t="str">
        <f>VLOOKUP(T235,'[2]15 16 Budget'!$D$4:$I$1196,4,FALSE)</f>
        <v xml:space="preserve">                         -  </v>
      </c>
      <c r="W235" s="1"/>
      <c r="X235" s="4">
        <f>VLOOKUP(T235,'[2]15 16 Budget'!$D$4:$I$1196,6,FALSE)</f>
        <v>0</v>
      </c>
      <c r="Y235" s="1"/>
      <c r="Z235" s="4"/>
      <c r="AA235" s="1"/>
      <c r="AB235" s="1"/>
      <c r="AC235" s="1"/>
      <c r="AD235" s="1"/>
      <c r="AE235" s="1"/>
      <c r="AF235" s="1"/>
      <c r="AG235" s="1"/>
      <c r="AH235" s="1"/>
      <c r="AI235" s="5"/>
      <c r="AJ235" s="13"/>
    </row>
    <row r="236" spans="1:36" s="6" customFormat="1" x14ac:dyDescent="0.25">
      <c r="A236" s="1" t="s">
        <v>574</v>
      </c>
      <c r="B236" s="1" t="s">
        <v>575</v>
      </c>
      <c r="C236" s="4">
        <f>SUMIF('[2]15 16 Budget'!$B$5:$B$1194,'Per Item'!A236,'[2]15 16 Budget'!$G$5:$G$1194)</f>
        <v>0</v>
      </c>
      <c r="D236" s="1"/>
      <c r="E236" s="7">
        <f>SUMIF('[2]15 16 Budget'!$B$1:$B$1196,'Per Item'!A236,'[2]15 16 Budget'!$I$1:$I$1196)</f>
        <v>0</v>
      </c>
      <c r="F236" s="2"/>
      <c r="G236" s="2"/>
      <c r="H236" s="7">
        <v>0</v>
      </c>
      <c r="I236" s="9">
        <v>0</v>
      </c>
      <c r="J236" s="10"/>
      <c r="K236" s="7">
        <v>0</v>
      </c>
      <c r="L236" s="1"/>
      <c r="M236" s="11">
        <v>0</v>
      </c>
      <c r="N236" s="4"/>
      <c r="O236" s="4">
        <v>0</v>
      </c>
      <c r="P236" s="1"/>
      <c r="Q236" s="1" t="s">
        <v>32</v>
      </c>
      <c r="R236" s="1" t="s">
        <v>44</v>
      </c>
      <c r="S236" s="1" t="s">
        <v>7</v>
      </c>
      <c r="T236" s="1" t="s">
        <v>576</v>
      </c>
      <c r="U236" s="1" t="s">
        <v>577</v>
      </c>
      <c r="V236" s="4">
        <f>VLOOKUP(T236,'[2]15 16 Budget'!$D$4:$I$1196,4,FALSE)</f>
        <v>20402</v>
      </c>
      <c r="W236" s="1"/>
      <c r="X236" s="4">
        <f>VLOOKUP(T236,'[2]15 16 Budget'!$D$4:$I$1196,6,FALSE)</f>
        <v>21748.532000000003</v>
      </c>
      <c r="Y236" s="1"/>
      <c r="Z236" s="4"/>
      <c r="AA236" s="1"/>
      <c r="AB236" s="1"/>
      <c r="AC236" s="1"/>
      <c r="AD236" s="1"/>
      <c r="AE236" s="1"/>
      <c r="AF236" s="1"/>
      <c r="AG236" s="1"/>
      <c r="AH236" s="1"/>
      <c r="AI236" s="5"/>
      <c r="AJ236" s="13"/>
    </row>
    <row r="237" spans="1:36" s="6" customFormat="1" x14ac:dyDescent="0.25">
      <c r="A237" s="1" t="s">
        <v>578</v>
      </c>
      <c r="B237" s="1" t="s">
        <v>579</v>
      </c>
      <c r="C237" s="4">
        <f>SUMIF('[2]15 16 Budget'!$B$5:$B$1194,'Per Item'!A237,'[2]15 16 Budget'!$G$5:$G$1194)</f>
        <v>725374.05</v>
      </c>
      <c r="D237" s="1"/>
      <c r="E237" s="7">
        <f>SUMIF('[2]15 16 Budget'!$B$1:$B$1196,'Per Item'!A237,'[2]15 16 Budget'!$I$1:$I$1196)</f>
        <v>2504295</v>
      </c>
      <c r="F237" s="2"/>
      <c r="G237" s="2"/>
      <c r="H237" s="7">
        <v>57347.86</v>
      </c>
      <c r="I237" s="9">
        <v>34168.36</v>
      </c>
      <c r="J237" s="10"/>
      <c r="K237" s="7">
        <v>500000</v>
      </c>
      <c r="L237" s="1"/>
      <c r="M237" s="11">
        <v>523250</v>
      </c>
      <c r="N237" s="4"/>
      <c r="O237" s="4">
        <v>548889.25</v>
      </c>
      <c r="P237" s="1"/>
      <c r="Q237" s="1" t="s">
        <v>580</v>
      </c>
      <c r="R237" s="1" t="s">
        <v>44</v>
      </c>
      <c r="S237" s="1" t="s">
        <v>7</v>
      </c>
      <c r="T237" s="1" t="s">
        <v>581</v>
      </c>
      <c r="U237" s="1" t="s">
        <v>577</v>
      </c>
      <c r="V237" s="4" t="str">
        <f>VLOOKUP(T237,'[2]15 16 Budget'!$D$4:$I$1196,4,FALSE)</f>
        <v xml:space="preserve">                         -  </v>
      </c>
      <c r="W237" s="1"/>
      <c r="X237" s="4">
        <f>VLOOKUP(T237,'[2]15 16 Budget'!$D$4:$I$1196,6,FALSE)</f>
        <v>0</v>
      </c>
      <c r="Y237" s="1"/>
      <c r="Z237" s="4"/>
      <c r="AA237" s="1"/>
      <c r="AB237" s="1"/>
      <c r="AC237" s="1"/>
      <c r="AD237" s="1"/>
      <c r="AE237" s="1"/>
      <c r="AF237" s="1"/>
      <c r="AG237" s="1"/>
      <c r="AH237" s="1"/>
      <c r="AI237" s="5"/>
      <c r="AJ237" s="13"/>
    </row>
    <row r="238" spans="1:36" s="6" customFormat="1" x14ac:dyDescent="0.25">
      <c r="A238" s="1" t="s">
        <v>582</v>
      </c>
      <c r="B238" s="1" t="s">
        <v>583</v>
      </c>
      <c r="C238" s="4">
        <f>SUMIF('[2]15 16 Budget'!$B$5:$B$1194,'Per Item'!A238,'[2]15 16 Budget'!$G$5:$G$1194)</f>
        <v>80954.880000000005</v>
      </c>
      <c r="D238" s="1"/>
      <c r="E238" s="7">
        <f>SUMIF('[2]15 16 Budget'!$B$1:$B$1196,'Per Item'!A238,'[2]15 16 Budget'!$I$1:$I$1196)</f>
        <v>232812</v>
      </c>
      <c r="F238" s="2"/>
      <c r="G238" s="2"/>
      <c r="H238" s="7">
        <v>197890.2</v>
      </c>
      <c r="I238" s="9">
        <v>14614.68</v>
      </c>
      <c r="J238" s="10"/>
      <c r="K238" s="7">
        <v>2721000</v>
      </c>
      <c r="L238" s="1"/>
      <c r="M238" s="11">
        <v>2847526.5</v>
      </c>
      <c r="N238" s="4"/>
      <c r="O238" s="4">
        <v>2987055.2984999996</v>
      </c>
      <c r="P238" s="1"/>
      <c r="Q238" s="1" t="s">
        <v>78</v>
      </c>
      <c r="R238" s="1" t="s">
        <v>44</v>
      </c>
      <c r="S238" s="1" t="s">
        <v>84</v>
      </c>
      <c r="T238" s="1" t="s">
        <v>584</v>
      </c>
      <c r="U238" s="1" t="s">
        <v>585</v>
      </c>
      <c r="V238" s="4">
        <f>VLOOKUP(T238,'[2]15 16 Budget'!$D$4:$I$1196,4,FALSE)</f>
        <v>95001.91</v>
      </c>
      <c r="W238" s="1"/>
      <c r="X238" s="4">
        <f>VLOOKUP(T238,'[2]15 16 Budget'!$D$4:$I$1196,6,FALSE)</f>
        <v>101272.03606000001</v>
      </c>
      <c r="Y238" s="1"/>
      <c r="Z238" s="4"/>
      <c r="AA238" s="1"/>
      <c r="AB238" s="1"/>
      <c r="AC238" s="1"/>
      <c r="AD238" s="1"/>
      <c r="AE238" s="1"/>
      <c r="AF238" s="1"/>
      <c r="AG238" s="1"/>
      <c r="AH238" s="1"/>
      <c r="AI238" s="5"/>
      <c r="AJ238" s="13"/>
    </row>
    <row r="239" spans="1:36" s="6" customFormat="1" x14ac:dyDescent="0.25">
      <c r="A239" s="1" t="s">
        <v>586</v>
      </c>
      <c r="B239" s="1" t="s">
        <v>587</v>
      </c>
      <c r="C239" s="4">
        <f>SUMIF('[2]15 16 Budget'!$B$5:$B$1194,'Per Item'!A239,'[2]15 16 Budget'!$G$5:$G$1194)</f>
        <v>2960.8599999999997</v>
      </c>
      <c r="D239" s="1"/>
      <c r="E239" s="7">
        <f>SUMIF('[2]15 16 Budget'!$B$1:$B$1196,'Per Item'!A239,'[2]15 16 Budget'!$I$1:$I$1196)</f>
        <v>90000</v>
      </c>
      <c r="F239" s="2"/>
      <c r="G239" s="2"/>
      <c r="H239" s="7">
        <v>76500</v>
      </c>
      <c r="I239" s="9">
        <v>991.23</v>
      </c>
      <c r="J239" s="10"/>
      <c r="K239" s="7">
        <v>132075</v>
      </c>
      <c r="L239" s="1"/>
      <c r="M239" s="11">
        <v>138216.48749999999</v>
      </c>
      <c r="N239" s="4"/>
      <c r="O239" s="4">
        <v>144989.09538749998</v>
      </c>
      <c r="P239" s="1"/>
      <c r="Q239" s="1" t="s">
        <v>110</v>
      </c>
      <c r="R239" s="1" t="s">
        <v>44</v>
      </c>
      <c r="S239" s="1" t="s">
        <v>111</v>
      </c>
      <c r="T239" s="1" t="s">
        <v>588</v>
      </c>
      <c r="U239" s="1" t="s">
        <v>589</v>
      </c>
      <c r="V239" s="4" t="str">
        <f>VLOOKUP(T239,'[2]15 16 Budget'!$D$4:$I$1196,4,FALSE)</f>
        <v xml:space="preserve">                         -  </v>
      </c>
      <c r="W239" s="1"/>
      <c r="X239" s="4">
        <f>VLOOKUP(T239,'[2]15 16 Budget'!$D$4:$I$1196,6,FALSE)</f>
        <v>0</v>
      </c>
      <c r="Y239" s="1"/>
      <c r="Z239" s="4"/>
      <c r="AA239" s="1"/>
      <c r="AB239" s="1"/>
      <c r="AC239" s="1"/>
      <c r="AD239" s="1"/>
      <c r="AE239" s="1"/>
      <c r="AF239" s="1"/>
      <c r="AG239" s="1"/>
      <c r="AH239" s="1"/>
      <c r="AI239" s="5"/>
      <c r="AJ239" s="13"/>
    </row>
    <row r="240" spans="1:36" s="6" customFormat="1" x14ac:dyDescent="0.25">
      <c r="A240" s="1" t="s">
        <v>590</v>
      </c>
      <c r="B240" s="1" t="s">
        <v>591</v>
      </c>
      <c r="C240" s="4">
        <f>SUMIF('[2]15 16 Budget'!$B$5:$B$1194,'Per Item'!A240,'[2]15 16 Budget'!$G$5:$G$1194)</f>
        <v>135477.76000000001</v>
      </c>
      <c r="D240" s="1"/>
      <c r="E240" s="7">
        <f>SUMIF('[2]15 16 Budget'!$B$1:$B$1196,'Per Item'!A240,'[2]15 16 Budget'!$I$1:$I$1196)</f>
        <v>18180</v>
      </c>
      <c r="F240" s="2"/>
      <c r="G240" s="2"/>
      <c r="H240" s="7">
        <v>17226.39</v>
      </c>
      <c r="I240" s="9">
        <v>1773.39</v>
      </c>
      <c r="J240" s="10"/>
      <c r="K240" s="7">
        <v>750000</v>
      </c>
      <c r="L240" s="1"/>
      <c r="M240" s="11">
        <v>784875</v>
      </c>
      <c r="N240" s="4"/>
      <c r="O240" s="4">
        <v>823333.875</v>
      </c>
      <c r="P240" s="1"/>
      <c r="Q240" s="1" t="s">
        <v>10</v>
      </c>
      <c r="R240" s="1" t="s">
        <v>44</v>
      </c>
      <c r="S240" s="1" t="s">
        <v>7</v>
      </c>
      <c r="T240" s="1" t="s">
        <v>592</v>
      </c>
      <c r="U240" s="1" t="s">
        <v>577</v>
      </c>
      <c r="V240" s="4" t="str">
        <f>VLOOKUP(T240,'[2]15 16 Budget'!$D$4:$I$1196,4,FALSE)</f>
        <v xml:space="preserve">                         -  </v>
      </c>
      <c r="W240" s="1"/>
      <c r="X240" s="4">
        <f>VLOOKUP(T240,'[2]15 16 Budget'!$D$4:$I$1196,6,FALSE)</f>
        <v>0</v>
      </c>
      <c r="Y240" s="1"/>
      <c r="Z240" s="4"/>
      <c r="AA240" s="1"/>
      <c r="AB240" s="1"/>
      <c r="AC240" s="1"/>
      <c r="AD240" s="1"/>
      <c r="AE240" s="1"/>
      <c r="AF240" s="1"/>
      <c r="AG240" s="1"/>
      <c r="AH240" s="1"/>
      <c r="AI240" s="5"/>
      <c r="AJ240" s="13"/>
    </row>
    <row r="241" spans="1:36" s="6" customFormat="1" x14ac:dyDescent="0.25">
      <c r="A241" s="1" t="s">
        <v>593</v>
      </c>
      <c r="B241" s="1" t="s">
        <v>594</v>
      </c>
      <c r="C241" s="4">
        <f>SUMIF('[2]15 16 Budget'!$B$5:$B$1194,'Per Item'!A241,'[2]15 16 Budget'!$G$5:$G$1194)</f>
        <v>0</v>
      </c>
      <c r="D241" s="1"/>
      <c r="E241" s="7">
        <f>SUMIF('[2]15 16 Budget'!$B$1:$B$1196,'Per Item'!A241,'[2]15 16 Budget'!$I$1:$I$1196)</f>
        <v>181800</v>
      </c>
      <c r="F241" s="2"/>
      <c r="G241" s="2"/>
      <c r="H241" s="7">
        <v>0</v>
      </c>
      <c r="I241" s="9">
        <v>0</v>
      </c>
      <c r="J241" s="10"/>
      <c r="K241" s="7">
        <v>0</v>
      </c>
      <c r="L241" s="1"/>
      <c r="M241" s="11">
        <v>0</v>
      </c>
      <c r="N241" s="4"/>
      <c r="O241" s="4">
        <v>0</v>
      </c>
      <c r="P241" s="1"/>
      <c r="Q241" s="1" t="s">
        <v>59</v>
      </c>
      <c r="R241" s="1" t="s">
        <v>44</v>
      </c>
      <c r="S241" s="1" t="s">
        <v>7</v>
      </c>
      <c r="T241" s="1" t="s">
        <v>595</v>
      </c>
      <c r="U241" s="1" t="s">
        <v>577</v>
      </c>
      <c r="V241" s="4" t="str">
        <f>VLOOKUP(T241,'[2]15 16 Budget'!$D$4:$I$1196,4,FALSE)</f>
        <v xml:space="preserve">                         -  </v>
      </c>
      <c r="W241" s="1"/>
      <c r="X241" s="4">
        <f>VLOOKUP(T241,'[2]15 16 Budget'!$D$4:$I$1196,6,FALSE)</f>
        <v>0</v>
      </c>
      <c r="Y241" s="1"/>
      <c r="Z241" s="4"/>
      <c r="AA241" s="1"/>
      <c r="AB241" s="1"/>
      <c r="AC241" s="1"/>
      <c r="AD241" s="1"/>
      <c r="AE241" s="1"/>
      <c r="AF241" s="1"/>
      <c r="AG241" s="1"/>
      <c r="AH241" s="1"/>
      <c r="AI241" s="5"/>
      <c r="AJ241" s="13"/>
    </row>
    <row r="242" spans="1:36" s="6" customFormat="1" x14ac:dyDescent="0.25">
      <c r="A242" s="1" t="s">
        <v>596</v>
      </c>
      <c r="B242" s="1" t="s">
        <v>597</v>
      </c>
      <c r="C242" s="4">
        <f>SUMIF('[2]15 16 Budget'!$B$5:$B$1194,'Per Item'!A242,'[2]15 16 Budget'!$G$5:$G$1194)</f>
        <v>600.38</v>
      </c>
      <c r="D242" s="1"/>
      <c r="E242" s="7">
        <f>SUMIF('[2]15 16 Budget'!$B$1:$B$1196,'Per Item'!A242,'[2]15 16 Budget'!$I$1:$I$1196)</f>
        <v>0</v>
      </c>
      <c r="F242" s="2"/>
      <c r="G242" s="2"/>
      <c r="H242" s="7">
        <v>9120</v>
      </c>
      <c r="I242" s="9">
        <v>9120</v>
      </c>
      <c r="J242" s="10"/>
      <c r="K242" s="7">
        <v>288000</v>
      </c>
      <c r="L242" s="1"/>
      <c r="M242" s="11">
        <v>301392</v>
      </c>
      <c r="N242" s="4"/>
      <c r="O242" s="4">
        <v>316160.20799999998</v>
      </c>
      <c r="P242" s="1"/>
      <c r="Q242" s="1" t="s">
        <v>132</v>
      </c>
      <c r="R242" s="1" t="s">
        <v>44</v>
      </c>
      <c r="S242" s="1" t="s">
        <v>7</v>
      </c>
      <c r="T242" s="1" t="s">
        <v>598</v>
      </c>
      <c r="U242" s="1" t="s">
        <v>577</v>
      </c>
      <c r="V242" s="4" t="str">
        <f>VLOOKUP(T242,'[2]15 16 Budget'!$D$4:$I$1196,4,FALSE)</f>
        <v xml:space="preserve">                         -  </v>
      </c>
      <c r="W242" s="1"/>
      <c r="X242" s="4">
        <f>VLOOKUP(T242,'[2]15 16 Budget'!$D$4:$I$1196,6,FALSE)</f>
        <v>0</v>
      </c>
      <c r="Y242" s="1"/>
      <c r="Z242" s="4"/>
      <c r="AA242" s="1"/>
      <c r="AB242" s="1"/>
      <c r="AC242" s="1"/>
      <c r="AD242" s="1"/>
      <c r="AE242" s="1"/>
      <c r="AF242" s="1"/>
      <c r="AG242" s="1"/>
      <c r="AH242" s="1"/>
      <c r="AI242" s="5"/>
      <c r="AJ242" s="13"/>
    </row>
    <row r="243" spans="1:36" s="6" customFormat="1" x14ac:dyDescent="0.25">
      <c r="A243" s="1" t="s">
        <v>599</v>
      </c>
      <c r="B243" s="1" t="s">
        <v>600</v>
      </c>
      <c r="C243" s="4">
        <f>SUMIF('[2]15 16 Budget'!$B$5:$B$1194,'Per Item'!A243,'[2]15 16 Budget'!$G$5:$G$1194)</f>
        <v>234713.60000000001</v>
      </c>
      <c r="D243" s="1"/>
      <c r="E243" s="7">
        <f>SUMIF('[2]15 16 Budget'!$B$1:$B$1196,'Per Item'!A243,'[2]15 16 Budget'!$I$1:$I$1196)</f>
        <v>268000</v>
      </c>
      <c r="F243" s="2"/>
      <c r="G243" s="2"/>
      <c r="H243" s="7">
        <v>266800</v>
      </c>
      <c r="I243" s="9">
        <v>2826.9700000000003</v>
      </c>
      <c r="J243" s="10"/>
      <c r="K243" s="7">
        <v>0</v>
      </c>
      <c r="L243" s="1"/>
      <c r="M243" s="11">
        <v>0</v>
      </c>
      <c r="N243" s="4"/>
      <c r="O243" s="4">
        <v>0</v>
      </c>
      <c r="P243" s="1"/>
      <c r="Q243" s="1" t="s">
        <v>136</v>
      </c>
      <c r="R243" s="1" t="s">
        <v>44</v>
      </c>
      <c r="S243" s="1" t="s">
        <v>7</v>
      </c>
      <c r="T243" s="1" t="s">
        <v>601</v>
      </c>
      <c r="U243" s="1" t="s">
        <v>577</v>
      </c>
      <c r="V243" s="4">
        <f>VLOOKUP(T243,'[2]15 16 Budget'!$D$4:$I$1196,4,FALSE)</f>
        <v>118688.64</v>
      </c>
      <c r="W243" s="1"/>
      <c r="X243" s="4">
        <f>VLOOKUP(T243,'[2]15 16 Budget'!$D$4:$I$1196,6,FALSE)</f>
        <v>126522.09024</v>
      </c>
      <c r="Y243" s="1"/>
      <c r="Z243" s="4"/>
      <c r="AA243" s="1"/>
      <c r="AB243" s="1"/>
      <c r="AC243" s="1"/>
      <c r="AD243" s="1"/>
      <c r="AE243" s="1"/>
      <c r="AF243" s="1"/>
      <c r="AG243" s="1"/>
      <c r="AH243" s="1"/>
      <c r="AI243" s="5"/>
      <c r="AJ243" s="13"/>
    </row>
    <row r="244" spans="1:36" s="6" customFormat="1" x14ac:dyDescent="0.25">
      <c r="A244" s="1" t="s">
        <v>602</v>
      </c>
      <c r="B244" s="1" t="s">
        <v>603</v>
      </c>
      <c r="C244" s="4">
        <f>SUMIF('[2]15 16 Budget'!$B$5:$B$1194,'Per Item'!A244,'[2]15 16 Budget'!$G$5:$G$1194)</f>
        <v>577295.25999999989</v>
      </c>
      <c r="D244" s="1"/>
      <c r="E244" s="7">
        <f>SUMIF('[2]15 16 Budget'!$B$1:$B$1196,'Per Item'!A244,'[2]15 16 Budget'!$I$1:$I$1196)</f>
        <v>1508400</v>
      </c>
      <c r="F244" s="2"/>
      <c r="G244" s="2"/>
      <c r="H244" s="7">
        <v>1201212.95</v>
      </c>
      <c r="I244" s="9">
        <v>162534.03999999998</v>
      </c>
      <c r="J244" s="10"/>
      <c r="K244" s="7">
        <v>864000</v>
      </c>
      <c r="L244" s="1"/>
      <c r="M244" s="11">
        <v>904176</v>
      </c>
      <c r="N244" s="4"/>
      <c r="O244" s="4">
        <v>948480.62399999995</v>
      </c>
      <c r="P244" s="1"/>
      <c r="Q244" s="1" t="s">
        <v>6</v>
      </c>
      <c r="R244" s="1" t="s">
        <v>50</v>
      </c>
      <c r="S244" s="1" t="s">
        <v>7</v>
      </c>
      <c r="T244" s="1" t="s">
        <v>604</v>
      </c>
      <c r="U244" s="1" t="s">
        <v>605</v>
      </c>
      <c r="V244" s="4">
        <f>VLOOKUP(T244,'[2]15 16 Budget'!$D$4:$I$1196,4,FALSE)</f>
        <v>188870</v>
      </c>
      <c r="W244" s="1"/>
      <c r="X244" s="4">
        <f>VLOOKUP(T244,'[2]15 16 Budget'!$D$4:$I$1196,6,FALSE)</f>
        <v>201335.42</v>
      </c>
      <c r="Y244" s="1"/>
      <c r="Z244" s="4"/>
      <c r="AA244" s="1"/>
      <c r="AB244" s="1"/>
      <c r="AC244" s="1"/>
      <c r="AD244" s="1"/>
      <c r="AE244" s="1"/>
      <c r="AF244" s="1"/>
      <c r="AG244" s="1"/>
      <c r="AH244" s="1"/>
      <c r="AI244" s="5"/>
      <c r="AJ244" s="13"/>
    </row>
    <row r="245" spans="1:36" s="6" customFormat="1" x14ac:dyDescent="0.25">
      <c r="A245" s="1" t="s">
        <v>606</v>
      </c>
      <c r="B245" s="1" t="s">
        <v>607</v>
      </c>
      <c r="C245" s="4">
        <f>SUMIF('[2]15 16 Budget'!$B$5:$B$1194,'Per Item'!A245,'[2]15 16 Budget'!$G$5:$G$1194)</f>
        <v>653022.93999999994</v>
      </c>
      <c r="D245" s="1"/>
      <c r="E245" s="7">
        <f>SUMIF('[2]15 16 Budget'!$B$1:$B$1196,'Per Item'!A245,'[2]15 16 Budget'!$I$1:$I$1196)</f>
        <v>300000</v>
      </c>
      <c r="F245" s="2"/>
      <c r="G245" s="2"/>
      <c r="H245" s="7">
        <v>600000</v>
      </c>
      <c r="I245" s="9">
        <v>493310.65</v>
      </c>
      <c r="J245" s="10"/>
      <c r="K245" s="7">
        <v>650000</v>
      </c>
      <c r="L245" s="1"/>
      <c r="M245" s="11">
        <v>680225</v>
      </c>
      <c r="N245" s="4"/>
      <c r="O245" s="4">
        <v>713556.02499999991</v>
      </c>
      <c r="P245" s="1"/>
      <c r="Q245" s="1" t="s">
        <v>12</v>
      </c>
      <c r="R245" s="1" t="s">
        <v>50</v>
      </c>
      <c r="S245" s="1" t="s">
        <v>7</v>
      </c>
      <c r="T245" s="1" t="s">
        <v>608</v>
      </c>
      <c r="U245" s="1" t="s">
        <v>605</v>
      </c>
      <c r="V245" s="4">
        <f>VLOOKUP(T245,'[2]15 16 Budget'!$D$4:$I$1196,4,FALSE)</f>
        <v>269670</v>
      </c>
      <c r="W245" s="1"/>
      <c r="X245" s="4">
        <f>VLOOKUP(T245,'[2]15 16 Budget'!$D$4:$I$1196,6,FALSE)</f>
        <v>287468.22000000003</v>
      </c>
      <c r="Y245" s="1"/>
      <c r="Z245" s="4"/>
      <c r="AA245" s="1"/>
      <c r="AB245" s="1"/>
      <c r="AC245" s="1"/>
      <c r="AD245" s="1"/>
      <c r="AE245" s="1"/>
      <c r="AF245" s="1"/>
      <c r="AG245" s="1"/>
      <c r="AH245" s="1"/>
      <c r="AI245" s="5"/>
      <c r="AJ245" s="13"/>
    </row>
    <row r="246" spans="1:36" s="6" customFormat="1" x14ac:dyDescent="0.25">
      <c r="A246" s="1" t="s">
        <v>609</v>
      </c>
      <c r="B246" s="1" t="s">
        <v>610</v>
      </c>
      <c r="C246" s="4">
        <f>SUMIF('[2]15 16 Budget'!$B$5:$B$1194,'Per Item'!A246,'[2]15 16 Budget'!$G$5:$G$1194)</f>
        <v>2188.8000000000002</v>
      </c>
      <c r="D246" s="1"/>
      <c r="E246" s="7">
        <f>SUMIF('[2]15 16 Budget'!$B$1:$B$1196,'Per Item'!A246,'[2]15 16 Budget'!$I$1:$I$1196)</f>
        <v>0</v>
      </c>
      <c r="F246" s="2"/>
      <c r="G246" s="2"/>
      <c r="H246" s="7">
        <v>0</v>
      </c>
      <c r="I246" s="9">
        <v>0</v>
      </c>
      <c r="J246" s="10"/>
      <c r="K246" s="7">
        <v>300000</v>
      </c>
      <c r="L246" s="1"/>
      <c r="M246" s="11">
        <v>313950</v>
      </c>
      <c r="N246" s="4"/>
      <c r="O246" s="4">
        <v>329333.55</v>
      </c>
      <c r="P246" s="1"/>
      <c r="Q246" s="1" t="s">
        <v>16</v>
      </c>
      <c r="R246" s="1" t="s">
        <v>50</v>
      </c>
      <c r="S246" s="1" t="s">
        <v>17</v>
      </c>
      <c r="T246" s="1" t="s">
        <v>611</v>
      </c>
      <c r="U246" s="1" t="s">
        <v>612</v>
      </c>
      <c r="V246" s="4" t="str">
        <f>VLOOKUP(T246,'[2]15 16 Budget'!$D$4:$I$1196,4,FALSE)</f>
        <v xml:space="preserve">                         -  </v>
      </c>
      <c r="W246" s="1"/>
      <c r="X246" s="4">
        <f>VLOOKUP(T246,'[2]15 16 Budget'!$D$4:$I$1196,6,FALSE)</f>
        <v>0</v>
      </c>
      <c r="Y246" s="1"/>
      <c r="Z246" s="4"/>
      <c r="AA246" s="1"/>
      <c r="AB246" s="1"/>
      <c r="AC246" s="1"/>
      <c r="AD246" s="1"/>
      <c r="AE246" s="1"/>
      <c r="AF246" s="1"/>
      <c r="AG246" s="1"/>
      <c r="AH246" s="1"/>
      <c r="AI246" s="5"/>
      <c r="AJ246" s="13"/>
    </row>
    <row r="247" spans="1:36" s="6" customFormat="1" x14ac:dyDescent="0.25">
      <c r="A247" s="1" t="s">
        <v>613</v>
      </c>
      <c r="B247" s="1" t="s">
        <v>614</v>
      </c>
      <c r="C247" s="4">
        <f>SUMIF('[2]15 16 Budget'!$B$5:$B$1194,'Per Item'!A247,'[2]15 16 Budget'!$G$5:$G$1194)</f>
        <v>25000</v>
      </c>
      <c r="D247" s="1"/>
      <c r="E247" s="7">
        <f>SUMIF('[2]15 16 Budget'!$B$1:$B$1196,'Per Item'!A247,'[2]15 16 Budget'!$I$1:$I$1196)</f>
        <v>90900</v>
      </c>
      <c r="F247" s="2"/>
      <c r="G247" s="2"/>
      <c r="H247" s="7">
        <v>77265</v>
      </c>
      <c r="I247" s="9">
        <v>196.44</v>
      </c>
      <c r="J247" s="10"/>
      <c r="K247" s="7">
        <v>100000</v>
      </c>
      <c r="L247" s="1"/>
      <c r="M247" s="11">
        <v>104650</v>
      </c>
      <c r="N247" s="4"/>
      <c r="O247" s="4">
        <v>109777.84999999999</v>
      </c>
      <c r="P247" s="1"/>
      <c r="Q247" s="1" t="s">
        <v>16</v>
      </c>
      <c r="R247" s="1" t="s">
        <v>50</v>
      </c>
      <c r="S247" s="1" t="s">
        <v>22</v>
      </c>
      <c r="T247" s="1" t="s">
        <v>615</v>
      </c>
      <c r="U247" s="1" t="s">
        <v>616</v>
      </c>
      <c r="V247" s="4">
        <f>VLOOKUP(T247,'[2]15 16 Budget'!$D$4:$I$1196,4,FALSE)</f>
        <v>153520</v>
      </c>
      <c r="W247" s="1"/>
      <c r="X247" s="4">
        <f>VLOOKUP(T247,'[2]15 16 Budget'!$D$4:$I$1196,6,FALSE)</f>
        <v>163652.32</v>
      </c>
      <c r="Y247" s="1"/>
      <c r="Z247" s="4"/>
      <c r="AA247" s="1"/>
      <c r="AB247" s="1"/>
      <c r="AC247" s="1"/>
      <c r="AD247" s="1"/>
      <c r="AE247" s="1"/>
      <c r="AF247" s="1"/>
      <c r="AG247" s="1"/>
      <c r="AH247" s="1"/>
      <c r="AI247" s="5"/>
      <c r="AJ247" s="13"/>
    </row>
    <row r="248" spans="1:36" s="6" customFormat="1" x14ac:dyDescent="0.25">
      <c r="A248" s="1" t="s">
        <v>617</v>
      </c>
      <c r="B248" s="1" t="s">
        <v>618</v>
      </c>
      <c r="C248" s="4">
        <f>SUMIF('[2]15 16 Budget'!$B$5:$B$1194,'Per Item'!A248,'[2]15 16 Budget'!$G$5:$G$1194)</f>
        <v>0</v>
      </c>
      <c r="D248" s="1"/>
      <c r="E248" s="7">
        <f>SUMIF('[2]15 16 Budget'!$B$1:$B$1196,'Per Item'!A248,'[2]15 16 Budget'!$I$1:$I$1196)</f>
        <v>0</v>
      </c>
      <c r="F248" s="2"/>
      <c r="G248" s="2"/>
      <c r="H248" s="7">
        <v>0</v>
      </c>
      <c r="I248" s="9">
        <v>0</v>
      </c>
      <c r="J248" s="10"/>
      <c r="K248" s="7">
        <v>0</v>
      </c>
      <c r="L248" s="1"/>
      <c r="M248" s="11">
        <v>0</v>
      </c>
      <c r="N248" s="4"/>
      <c r="O248" s="4">
        <v>0</v>
      </c>
      <c r="P248" s="1"/>
      <c r="Q248" s="1" t="s">
        <v>16</v>
      </c>
      <c r="R248" s="1" t="s">
        <v>50</v>
      </c>
      <c r="S248" s="1" t="s">
        <v>27</v>
      </c>
      <c r="T248" s="1" t="s">
        <v>619</v>
      </c>
      <c r="U248" s="1" t="s">
        <v>620</v>
      </c>
      <c r="V248" s="4" t="str">
        <f>VLOOKUP(T248,'[2]15 16 Budget'!$D$4:$I$1196,4,FALSE)</f>
        <v xml:space="preserve">                         -  </v>
      </c>
      <c r="W248" s="1"/>
      <c r="X248" s="4">
        <f>VLOOKUP(T248,'[2]15 16 Budget'!$D$4:$I$1196,6,FALSE)</f>
        <v>0</v>
      </c>
      <c r="Y248" s="1"/>
      <c r="Z248" s="4"/>
      <c r="AA248" s="1"/>
      <c r="AB248" s="1"/>
      <c r="AC248" s="1"/>
      <c r="AD248" s="1"/>
      <c r="AE248" s="1"/>
      <c r="AF248" s="1"/>
      <c r="AG248" s="1"/>
      <c r="AH248" s="1"/>
      <c r="AI248" s="5"/>
      <c r="AJ248" s="13"/>
    </row>
    <row r="249" spans="1:36" s="6" customFormat="1" x14ac:dyDescent="0.25">
      <c r="A249" s="1" t="s">
        <v>621</v>
      </c>
      <c r="B249" s="1" t="s">
        <v>622</v>
      </c>
      <c r="C249" s="4">
        <f>SUMIF('[2]15 16 Budget'!$B$5:$B$1194,'Per Item'!A249,'[2]15 16 Budget'!$G$5:$G$1194)</f>
        <v>1320</v>
      </c>
      <c r="D249" s="1"/>
      <c r="E249" s="7">
        <f>SUMIF('[2]15 16 Budget'!$B$1:$B$1196,'Per Item'!A249,'[2]15 16 Budget'!$I$1:$I$1196)</f>
        <v>0</v>
      </c>
      <c r="F249" s="2"/>
      <c r="G249" s="2"/>
      <c r="H249" s="7">
        <v>0</v>
      </c>
      <c r="I249" s="9">
        <v>0</v>
      </c>
      <c r="J249" s="10"/>
      <c r="K249" s="7">
        <v>0</v>
      </c>
      <c r="L249" s="1"/>
      <c r="M249" s="11">
        <v>0</v>
      </c>
      <c r="N249" s="4"/>
      <c r="O249" s="4">
        <v>0</v>
      </c>
      <c r="P249" s="1"/>
      <c r="Q249" s="1" t="s">
        <v>32</v>
      </c>
      <c r="R249" s="1" t="s">
        <v>50</v>
      </c>
      <c r="S249" s="1" t="s">
        <v>7</v>
      </c>
      <c r="T249" s="1" t="s">
        <v>623</v>
      </c>
      <c r="U249" s="1" t="s">
        <v>605</v>
      </c>
      <c r="V249" s="4">
        <f>VLOOKUP(T249,'[2]15 16 Budget'!$D$4:$I$1196,4,FALSE)</f>
        <v>149480</v>
      </c>
      <c r="W249" s="1"/>
      <c r="X249" s="4">
        <f>VLOOKUP(T249,'[2]15 16 Budget'!$D$4:$I$1196,6,FALSE)</f>
        <v>159345.68000000002</v>
      </c>
      <c r="Y249" s="1"/>
      <c r="Z249" s="4"/>
      <c r="AA249" s="1"/>
      <c r="AB249" s="1"/>
      <c r="AC249" s="1"/>
      <c r="AD249" s="1"/>
      <c r="AE249" s="1"/>
      <c r="AF249" s="1"/>
      <c r="AG249" s="1"/>
      <c r="AH249" s="1"/>
      <c r="AI249" s="5"/>
      <c r="AJ249" s="13"/>
    </row>
    <row r="250" spans="1:36" s="6" customFormat="1" x14ac:dyDescent="0.25">
      <c r="A250" s="1" t="s">
        <v>624</v>
      </c>
      <c r="B250" s="1" t="s">
        <v>625</v>
      </c>
      <c r="C250" s="4">
        <f>SUMIF('[2]15 16 Budget'!$B$5:$B$1194,'Per Item'!A250,'[2]15 16 Budget'!$G$5:$G$1194)</f>
        <v>1000000</v>
      </c>
      <c r="D250" s="1"/>
      <c r="E250" s="7">
        <f>SUMIF('[2]15 16 Budget'!$B$1:$B$1196,'Per Item'!A250,'[2]15 16 Budget'!$I$1:$I$1196)</f>
        <v>1500000</v>
      </c>
      <c r="F250" s="2"/>
      <c r="G250" s="2"/>
      <c r="H250" s="7">
        <v>58240.1</v>
      </c>
      <c r="I250" s="9">
        <v>0</v>
      </c>
      <c r="J250" s="10"/>
      <c r="K250" s="7">
        <v>64064.11</v>
      </c>
      <c r="L250" s="1"/>
      <c r="M250" s="11">
        <v>67043.091115000003</v>
      </c>
      <c r="N250" s="4"/>
      <c r="O250" s="4">
        <v>70328.202579634992</v>
      </c>
      <c r="P250" s="1"/>
      <c r="Q250" s="1" t="s">
        <v>36</v>
      </c>
      <c r="R250" s="1" t="s">
        <v>50</v>
      </c>
      <c r="S250" s="1" t="s">
        <v>7</v>
      </c>
      <c r="T250" s="1" t="s">
        <v>626</v>
      </c>
      <c r="U250" s="1" t="s">
        <v>605</v>
      </c>
      <c r="V250" s="4" t="str">
        <f>VLOOKUP(T250,'[2]15 16 Budget'!$D$4:$I$1196,4,FALSE)</f>
        <v xml:space="preserve">                         -  </v>
      </c>
      <c r="W250" s="1"/>
      <c r="X250" s="4">
        <f>VLOOKUP(T250,'[2]15 16 Budget'!$D$4:$I$1196,6,FALSE)</f>
        <v>0</v>
      </c>
      <c r="Y250" s="1"/>
      <c r="Z250" s="4"/>
      <c r="AA250" s="1"/>
      <c r="AB250" s="1"/>
      <c r="AC250" s="1"/>
      <c r="AD250" s="1"/>
      <c r="AE250" s="1"/>
      <c r="AF250" s="1"/>
      <c r="AG250" s="1"/>
      <c r="AH250" s="1"/>
      <c r="AI250" s="5"/>
      <c r="AJ250" s="13"/>
    </row>
    <row r="251" spans="1:36" s="6" customFormat="1" x14ac:dyDescent="0.25">
      <c r="A251" s="1" t="s">
        <v>627</v>
      </c>
      <c r="B251" s="1" t="s">
        <v>628</v>
      </c>
      <c r="C251" s="4">
        <f>SUMIF('[2]15 16 Budget'!$B$5:$B$1194,'Per Item'!A251,'[2]15 16 Budget'!$G$5:$G$1194)</f>
        <v>638613.60000000009</v>
      </c>
      <c r="D251" s="1"/>
      <c r="E251" s="7">
        <f>SUMIF('[2]15 16 Budget'!$B$1:$B$1196,'Per Item'!A251,'[2]15 16 Budget'!$I$1:$I$1196)</f>
        <v>450450</v>
      </c>
      <c r="F251" s="2"/>
      <c r="G251" s="2"/>
      <c r="H251" s="7">
        <v>983432.5</v>
      </c>
      <c r="I251" s="9">
        <v>21902.04</v>
      </c>
      <c r="J251" s="10"/>
      <c r="K251" s="7">
        <v>0</v>
      </c>
      <c r="L251" s="1"/>
      <c r="M251" s="11">
        <v>0</v>
      </c>
      <c r="N251" s="4"/>
      <c r="O251" s="4">
        <v>0</v>
      </c>
      <c r="P251" s="1"/>
      <c r="Q251" s="1" t="s">
        <v>46</v>
      </c>
      <c r="R251" s="1" t="s">
        <v>50</v>
      </c>
      <c r="S251" s="1" t="s">
        <v>47</v>
      </c>
      <c r="T251" s="1" t="s">
        <v>629</v>
      </c>
      <c r="U251" s="1" t="s">
        <v>630</v>
      </c>
      <c r="V251" s="4">
        <f>VLOOKUP(T251,'[2]15 16 Budget'!$D$4:$I$1196,4,FALSE)</f>
        <v>151500</v>
      </c>
      <c r="W251" s="1"/>
      <c r="X251" s="4">
        <f>VLOOKUP(T251,'[2]15 16 Budget'!$D$4:$I$1196,6,FALSE)</f>
        <v>161499</v>
      </c>
      <c r="Y251" s="1"/>
      <c r="Z251" s="4"/>
      <c r="AA251" s="1"/>
      <c r="AB251" s="1"/>
      <c r="AC251" s="1"/>
      <c r="AD251" s="1"/>
      <c r="AE251" s="1"/>
      <c r="AF251" s="1"/>
      <c r="AG251" s="1"/>
      <c r="AH251" s="1"/>
      <c r="AI251" s="5"/>
      <c r="AJ251" s="13"/>
    </row>
    <row r="252" spans="1:36" s="6" customFormat="1" x14ac:dyDescent="0.25">
      <c r="A252" s="1" t="s">
        <v>631</v>
      </c>
      <c r="B252" s="1" t="s">
        <v>632</v>
      </c>
      <c r="C252" s="4">
        <f>SUMIF('[2]15 16 Budget'!$B$5:$B$1194,'Per Item'!A252,'[2]15 16 Budget'!$G$5:$G$1194)</f>
        <v>1000000</v>
      </c>
      <c r="D252" s="1"/>
      <c r="E252" s="7">
        <f>SUMIF('[2]15 16 Budget'!$B$1:$B$1196,'Per Item'!A252,'[2]15 16 Budget'!$I$1:$I$1196)</f>
        <v>1500000</v>
      </c>
      <c r="F252" s="2"/>
      <c r="G252" s="2"/>
      <c r="H252" s="7">
        <v>295566.09999999998</v>
      </c>
      <c r="I252" s="9">
        <v>0</v>
      </c>
      <c r="J252" s="10"/>
      <c r="K252" s="7">
        <v>325122.71000000002</v>
      </c>
      <c r="L252" s="1"/>
      <c r="M252" s="11">
        <v>340240.91601500002</v>
      </c>
      <c r="N252" s="4"/>
      <c r="O252" s="4">
        <v>356912.720899735</v>
      </c>
      <c r="P252" s="1"/>
      <c r="Q252" s="1" t="s">
        <v>46</v>
      </c>
      <c r="R252" s="1" t="s">
        <v>50</v>
      </c>
      <c r="S252" s="1" t="s">
        <v>52</v>
      </c>
      <c r="T252" s="1" t="s">
        <v>633</v>
      </c>
      <c r="U252" s="1" t="s">
        <v>630</v>
      </c>
      <c r="V252" s="4">
        <f>VLOOKUP(T252,'[2]15 16 Budget'!$D$4:$I$1196,4,FALSE)</f>
        <v>7070</v>
      </c>
      <c r="W252" s="1"/>
      <c r="X252" s="4">
        <f>VLOOKUP(T252,'[2]15 16 Budget'!$D$4:$I$1196,6,FALSE)</f>
        <v>7536.6200000000008</v>
      </c>
      <c r="Y252" s="1"/>
      <c r="Z252" s="4"/>
      <c r="AA252" s="1"/>
      <c r="AB252" s="1"/>
      <c r="AC252" s="1"/>
      <c r="AD252" s="1"/>
      <c r="AE252" s="1"/>
      <c r="AF252" s="1"/>
      <c r="AG252" s="1"/>
      <c r="AH252" s="1"/>
      <c r="AI252" s="5"/>
      <c r="AJ252" s="13"/>
    </row>
    <row r="253" spans="1:36" s="6" customFormat="1" x14ac:dyDescent="0.25">
      <c r="A253" s="1" t="s">
        <v>634</v>
      </c>
      <c r="B253" s="1" t="s">
        <v>635</v>
      </c>
      <c r="C253" s="4">
        <f>SUMIF('[2]15 16 Budget'!$B$5:$B$1194,'Per Item'!A253,'[2]15 16 Budget'!$G$5:$G$1194)</f>
        <v>0</v>
      </c>
      <c r="D253" s="1"/>
      <c r="E253" s="7">
        <f>SUMIF('[2]15 16 Budget'!$B$1:$B$1196,'Per Item'!A253,'[2]15 16 Budget'!$I$1:$I$1196)</f>
        <v>0</v>
      </c>
      <c r="F253" s="2"/>
      <c r="G253" s="2"/>
      <c r="H253" s="7">
        <v>36519.1</v>
      </c>
      <c r="I253" s="9">
        <v>0</v>
      </c>
      <c r="J253" s="10"/>
      <c r="K253" s="7">
        <v>40171.01</v>
      </c>
      <c r="L253" s="1"/>
      <c r="M253" s="11">
        <v>42038.961965000002</v>
      </c>
      <c r="N253" s="4"/>
      <c r="O253" s="4">
        <v>44098.871101284996</v>
      </c>
      <c r="P253" s="1"/>
      <c r="Q253" s="1" t="s">
        <v>46</v>
      </c>
      <c r="R253" s="1" t="s">
        <v>50</v>
      </c>
      <c r="S253" s="1" t="s">
        <v>56</v>
      </c>
      <c r="T253" s="1" t="s">
        <v>636</v>
      </c>
      <c r="U253" s="1" t="s">
        <v>637</v>
      </c>
      <c r="V253" s="4">
        <f>VLOOKUP(T253,'[2]15 16 Budget'!$D$4:$I$1196,4,FALSE)</f>
        <v>28522.400000000001</v>
      </c>
      <c r="W253" s="1"/>
      <c r="X253" s="4">
        <f>VLOOKUP(T253,'[2]15 16 Budget'!$D$4:$I$1196,6,FALSE)</f>
        <v>30404.878400000001</v>
      </c>
      <c r="Y253" s="1"/>
      <c r="Z253" s="4"/>
      <c r="AA253" s="1"/>
      <c r="AB253" s="1"/>
      <c r="AC253" s="1"/>
      <c r="AD253" s="1"/>
      <c r="AE253" s="1"/>
      <c r="AF253" s="1"/>
      <c r="AG253" s="1"/>
      <c r="AH253" s="1"/>
      <c r="AI253" s="5"/>
      <c r="AJ253" s="13"/>
    </row>
    <row r="254" spans="1:36" s="6" customFormat="1" x14ac:dyDescent="0.25">
      <c r="A254" s="1" t="s">
        <v>638</v>
      </c>
      <c r="B254" s="1" t="s">
        <v>639</v>
      </c>
      <c r="C254" s="4">
        <f>SUMIF('[2]15 16 Budget'!$B$5:$B$1194,'Per Item'!A254,'[2]15 16 Budget'!$G$5:$G$1194)</f>
        <v>0</v>
      </c>
      <c r="D254" s="1"/>
      <c r="E254" s="7">
        <f>SUMIF('[2]15 16 Budget'!$B$1:$B$1196,'Per Item'!A254,'[2]15 16 Budget'!$I$1:$I$1196)</f>
        <v>0</v>
      </c>
      <c r="F254" s="2"/>
      <c r="G254" s="2"/>
      <c r="H254" s="7">
        <v>0</v>
      </c>
      <c r="I254" s="9">
        <v>0</v>
      </c>
      <c r="J254" s="10"/>
      <c r="K254" s="7">
        <v>0</v>
      </c>
      <c r="L254" s="1"/>
      <c r="M254" s="11">
        <v>0</v>
      </c>
      <c r="N254" s="4"/>
      <c r="O254" s="4">
        <v>0</v>
      </c>
      <c r="P254" s="1"/>
      <c r="Q254" s="1" t="s">
        <v>46</v>
      </c>
      <c r="R254" s="1" t="s">
        <v>50</v>
      </c>
      <c r="S254" s="1" t="s">
        <v>61</v>
      </c>
      <c r="T254" s="1" t="s">
        <v>640</v>
      </c>
      <c r="U254" s="1" t="s">
        <v>641</v>
      </c>
      <c r="V254" s="4">
        <f>VLOOKUP(T254,'[2]15 16 Budget'!$D$4:$I$1196,4,FALSE)</f>
        <v>102131.2</v>
      </c>
      <c r="W254" s="1"/>
      <c r="X254" s="4">
        <f>VLOOKUP(T254,'[2]15 16 Budget'!$D$4:$I$1196,6,FALSE)</f>
        <v>108871.85920000001</v>
      </c>
      <c r="Y254" s="1"/>
      <c r="Z254" s="4"/>
      <c r="AA254" s="1"/>
      <c r="AB254" s="1"/>
      <c r="AC254" s="1"/>
      <c r="AD254" s="1"/>
      <c r="AE254" s="1"/>
      <c r="AF254" s="1"/>
      <c r="AG254" s="1"/>
      <c r="AH254" s="1"/>
      <c r="AI254" s="5"/>
      <c r="AJ254" s="13"/>
    </row>
    <row r="255" spans="1:36" s="6" customFormat="1" x14ac:dyDescent="0.25">
      <c r="A255" s="1" t="s">
        <v>642</v>
      </c>
      <c r="B255" s="1" t="s">
        <v>643</v>
      </c>
      <c r="C255" s="4">
        <f>SUMIF('[2]15 16 Budget'!$B$5:$B$1194,'Per Item'!A255,'[2]15 16 Budget'!$G$5:$G$1194)</f>
        <v>20000</v>
      </c>
      <c r="D255" s="1"/>
      <c r="E255" s="7">
        <f>SUMIF('[2]15 16 Budget'!$B$1:$B$1196,'Per Item'!A255,'[2]15 16 Budget'!$I$1:$I$1196)</f>
        <v>225000</v>
      </c>
      <c r="F255" s="2"/>
      <c r="G255" s="2"/>
      <c r="H255" s="7">
        <v>112500</v>
      </c>
      <c r="I255" s="9">
        <v>0</v>
      </c>
      <c r="J255" s="10"/>
      <c r="K255" s="7">
        <v>0</v>
      </c>
      <c r="L255" s="1"/>
      <c r="M255" s="11">
        <v>0</v>
      </c>
      <c r="N255" s="4"/>
      <c r="O255" s="4">
        <v>0</v>
      </c>
      <c r="P255" s="1"/>
      <c r="Q255" s="1" t="s">
        <v>66</v>
      </c>
      <c r="R255" s="1" t="s">
        <v>50</v>
      </c>
      <c r="S255" s="1" t="s">
        <v>7</v>
      </c>
      <c r="T255" s="1" t="s">
        <v>644</v>
      </c>
      <c r="U255" s="1" t="s">
        <v>605</v>
      </c>
      <c r="V255" s="4">
        <f>VLOOKUP(T255,'[2]15 16 Budget'!$D$4:$I$1196,4,FALSE)</f>
        <v>224220</v>
      </c>
      <c r="W255" s="1"/>
      <c r="X255" s="4">
        <f>VLOOKUP(T255,'[2]15 16 Budget'!$D$4:$I$1196,6,FALSE)</f>
        <v>239018.52000000002</v>
      </c>
      <c r="Y255" s="1"/>
      <c r="Z255" s="4"/>
      <c r="AA255" s="1"/>
      <c r="AB255" s="1"/>
      <c r="AC255" s="1"/>
      <c r="AD255" s="1"/>
      <c r="AE255" s="1"/>
      <c r="AF255" s="1"/>
      <c r="AG255" s="1"/>
      <c r="AH255" s="1"/>
      <c r="AI255" s="5"/>
      <c r="AJ255" s="13"/>
    </row>
    <row r="256" spans="1:36" s="6" customFormat="1" x14ac:dyDescent="0.25">
      <c r="A256" s="1" t="s">
        <v>645</v>
      </c>
      <c r="B256" s="1" t="s">
        <v>646</v>
      </c>
      <c r="C256" s="4">
        <f>SUMIF('[2]15 16 Budget'!$B$5:$B$1194,'Per Item'!A256,'[2]15 16 Budget'!$G$5:$G$1194)</f>
        <v>0</v>
      </c>
      <c r="D256" s="1"/>
      <c r="E256" s="7">
        <f>SUMIF('[2]15 16 Budget'!$B$1:$B$1196,'Per Item'!A256,'[2]15 16 Budget'!$I$1:$I$1196)</f>
        <v>0</v>
      </c>
      <c r="F256" s="2"/>
      <c r="G256" s="2"/>
      <c r="H256" s="7">
        <v>0</v>
      </c>
      <c r="I256" s="9">
        <v>0</v>
      </c>
      <c r="J256" s="10"/>
      <c r="K256" s="7">
        <v>0</v>
      </c>
      <c r="L256" s="1"/>
      <c r="M256" s="11">
        <v>0</v>
      </c>
      <c r="N256" s="4"/>
      <c r="O256" s="4">
        <v>0</v>
      </c>
      <c r="P256" s="1"/>
      <c r="Q256" s="1" t="s">
        <v>78</v>
      </c>
      <c r="R256" s="1" t="s">
        <v>50</v>
      </c>
      <c r="S256" s="1" t="s">
        <v>79</v>
      </c>
      <c r="T256" s="1" t="s">
        <v>647</v>
      </c>
      <c r="U256" s="1" t="s">
        <v>630</v>
      </c>
      <c r="V256" s="4" t="str">
        <f>VLOOKUP(T256,'[2]15 16 Budget'!$D$4:$I$1196,4,FALSE)</f>
        <v xml:space="preserve">                         -  </v>
      </c>
      <c r="W256" s="1"/>
      <c r="X256" s="4">
        <f>VLOOKUP(T256,'[2]15 16 Budget'!$D$4:$I$1196,6,FALSE)</f>
        <v>0</v>
      </c>
      <c r="Y256" s="1"/>
      <c r="Z256" s="4"/>
      <c r="AA256" s="1"/>
      <c r="AB256" s="1"/>
      <c r="AC256" s="1"/>
      <c r="AD256" s="1"/>
      <c r="AE256" s="1"/>
      <c r="AF256" s="1"/>
      <c r="AG256" s="1"/>
      <c r="AH256" s="1"/>
      <c r="AI256" s="5"/>
      <c r="AJ256" s="13"/>
    </row>
    <row r="257" spans="1:36" s="6" customFormat="1" x14ac:dyDescent="0.25">
      <c r="A257" s="1" t="s">
        <v>648</v>
      </c>
      <c r="B257" s="1" t="s">
        <v>649</v>
      </c>
      <c r="C257" s="4">
        <f>SUMIF('[2]15 16 Budget'!$B$5:$B$1194,'Per Item'!A257,'[2]15 16 Budget'!$G$5:$G$1194)</f>
        <v>190690</v>
      </c>
      <c r="D257" s="1"/>
      <c r="E257" s="7">
        <f>SUMIF('[2]15 16 Budget'!$B$1:$B$1196,'Per Item'!A257,'[2]15 16 Budget'!$I$1:$I$1196)</f>
        <v>210000</v>
      </c>
      <c r="F257" s="2"/>
      <c r="G257" s="2"/>
      <c r="H257" s="7">
        <v>484512.23</v>
      </c>
      <c r="I257" s="9">
        <v>310037.45999999996</v>
      </c>
      <c r="J257" s="10"/>
      <c r="K257" s="7">
        <v>505830.76811999996</v>
      </c>
      <c r="L257" s="1"/>
      <c r="M257" s="11">
        <v>529351.89883758</v>
      </c>
      <c r="N257" s="4"/>
      <c r="O257" s="4">
        <v>555290.14188062132</v>
      </c>
      <c r="P257" s="1"/>
      <c r="Q257" s="1" t="s">
        <v>78</v>
      </c>
      <c r="R257" s="1" t="s">
        <v>50</v>
      </c>
      <c r="S257" s="1" t="s">
        <v>84</v>
      </c>
      <c r="T257" s="1" t="s">
        <v>650</v>
      </c>
      <c r="U257" s="1" t="s">
        <v>651</v>
      </c>
      <c r="V257" s="4">
        <f>VLOOKUP(T257,'[2]15 16 Budget'!$D$4:$I$1196,4,FALSE)</f>
        <v>263610</v>
      </c>
      <c r="W257" s="1"/>
      <c r="X257" s="4">
        <f>VLOOKUP(T257,'[2]15 16 Budget'!$D$4:$I$1196,6,FALSE)</f>
        <v>281008.26</v>
      </c>
      <c r="Y257" s="1"/>
      <c r="Z257" s="4"/>
      <c r="AA257" s="1"/>
      <c r="AB257" s="1"/>
      <c r="AC257" s="1"/>
      <c r="AD257" s="1"/>
      <c r="AE257" s="1"/>
      <c r="AF257" s="1"/>
      <c r="AG257" s="1"/>
      <c r="AH257" s="1"/>
      <c r="AI257" s="5"/>
      <c r="AJ257" s="13"/>
    </row>
    <row r="258" spans="1:36" s="6" customFormat="1" x14ac:dyDescent="0.25">
      <c r="A258" s="1" t="s">
        <v>652</v>
      </c>
      <c r="B258" s="1" t="s">
        <v>653</v>
      </c>
      <c r="C258" s="4">
        <f>SUMIF('[2]15 16 Budget'!$B$5:$B$1194,'Per Item'!A258,'[2]15 16 Budget'!$G$5:$G$1194)</f>
        <v>272960</v>
      </c>
      <c r="D258" s="1"/>
      <c r="E258" s="7">
        <f>SUMIF('[2]15 16 Budget'!$B$1:$B$1196,'Per Item'!A258,'[2]15 16 Budget'!$I$1:$I$1196)</f>
        <v>271000</v>
      </c>
      <c r="F258" s="2" t="s">
        <v>654</v>
      </c>
      <c r="G258" s="2"/>
      <c r="H258" s="7">
        <v>271000</v>
      </c>
      <c r="I258" s="9">
        <v>0</v>
      </c>
      <c r="J258" s="10"/>
      <c r="K258" s="7">
        <v>281840</v>
      </c>
      <c r="L258" s="1"/>
      <c r="M258" s="11">
        <v>294945.55999999994</v>
      </c>
      <c r="N258" s="4"/>
      <c r="O258" s="4">
        <v>309397.89243999997</v>
      </c>
      <c r="P258" s="1"/>
      <c r="Q258" s="1" t="s">
        <v>94</v>
      </c>
      <c r="R258" s="1" t="s">
        <v>50</v>
      </c>
      <c r="S258" s="1" t="s">
        <v>7</v>
      </c>
      <c r="T258" s="1" t="s">
        <v>655</v>
      </c>
      <c r="U258" s="1" t="s">
        <v>605</v>
      </c>
      <c r="V258" s="4" t="str">
        <f>VLOOKUP(T258,'[2]15 16 Budget'!$D$4:$I$1196,4,FALSE)</f>
        <v xml:space="preserve">                         -  </v>
      </c>
      <c r="W258" s="1"/>
      <c r="X258" s="4">
        <f>VLOOKUP(T258,'[2]15 16 Budget'!$D$4:$I$1196,6,FALSE)</f>
        <v>0</v>
      </c>
      <c r="Y258" s="1"/>
      <c r="Z258" s="4"/>
      <c r="AA258" s="1"/>
      <c r="AB258" s="1"/>
      <c r="AC258" s="1"/>
      <c r="AD258" s="1"/>
      <c r="AE258" s="1"/>
      <c r="AF258" s="1"/>
      <c r="AG258" s="1"/>
      <c r="AH258" s="1"/>
      <c r="AI258" s="5"/>
      <c r="AJ258" s="13"/>
    </row>
    <row r="259" spans="1:36" s="6" customFormat="1" x14ac:dyDescent="0.25">
      <c r="A259" s="1" t="s">
        <v>656</v>
      </c>
      <c r="B259" s="1" t="s">
        <v>657</v>
      </c>
      <c r="C259" s="4">
        <f>SUMIF('[2]15 16 Budget'!$B$5:$B$1194,'Per Item'!A259,'[2]15 16 Budget'!$G$5:$G$1194)</f>
        <v>0</v>
      </c>
      <c r="D259" s="1"/>
      <c r="E259" s="7">
        <f>SUMIF('[2]15 16 Budget'!$B$1:$B$1196,'Per Item'!A259,'[2]15 16 Budget'!$I$1:$I$1196)</f>
        <v>0</v>
      </c>
      <c r="F259" s="2"/>
      <c r="G259" s="2"/>
      <c r="H259" s="7">
        <v>0</v>
      </c>
      <c r="I259" s="9">
        <v>0</v>
      </c>
      <c r="J259" s="10"/>
      <c r="K259" s="7">
        <v>0</v>
      </c>
      <c r="L259" s="1"/>
      <c r="M259" s="11">
        <v>0</v>
      </c>
      <c r="N259" s="4"/>
      <c r="O259" s="4">
        <v>0</v>
      </c>
      <c r="P259" s="1"/>
      <c r="Q259" s="1" t="s">
        <v>98</v>
      </c>
      <c r="R259" s="1" t="s">
        <v>50</v>
      </c>
      <c r="S259" s="1" t="s">
        <v>7</v>
      </c>
      <c r="T259" s="1" t="s">
        <v>658</v>
      </c>
      <c r="U259" s="1" t="s">
        <v>605</v>
      </c>
      <c r="V259" s="4">
        <f>VLOOKUP(T259,'[2]15 16 Budget'!$D$4:$I$1196,4,FALSE)</f>
        <v>130290</v>
      </c>
      <c r="W259" s="1"/>
      <c r="X259" s="4">
        <f>VLOOKUP(T259,'[2]15 16 Budget'!$D$4:$I$1196,6,FALSE)</f>
        <v>138889.14000000001</v>
      </c>
      <c r="Y259" s="1"/>
      <c r="Z259" s="4"/>
      <c r="AA259" s="1"/>
      <c r="AB259" s="1"/>
      <c r="AC259" s="1"/>
      <c r="AD259" s="1"/>
      <c r="AE259" s="1"/>
      <c r="AF259" s="1"/>
      <c r="AG259" s="1"/>
      <c r="AH259" s="1"/>
      <c r="AI259" s="5"/>
      <c r="AJ259" s="13"/>
    </row>
    <row r="260" spans="1:36" s="6" customFormat="1" x14ac:dyDescent="0.25">
      <c r="A260" s="1" t="s">
        <v>659</v>
      </c>
      <c r="B260" s="1" t="s">
        <v>660</v>
      </c>
      <c r="C260" s="4">
        <f>SUMIF('[2]15 16 Budget'!$B$5:$B$1194,'Per Item'!A260,'[2]15 16 Budget'!$G$5:$G$1194)</f>
        <v>0</v>
      </c>
      <c r="D260" s="1"/>
      <c r="E260" s="7">
        <f>SUMIF('[2]15 16 Budget'!$B$1:$B$1196,'Per Item'!A260,'[2]15 16 Budget'!$I$1:$I$1196)</f>
        <v>0</v>
      </c>
      <c r="F260" s="2"/>
      <c r="G260" s="2"/>
      <c r="H260" s="7">
        <v>0</v>
      </c>
      <c r="I260" s="9">
        <v>0</v>
      </c>
      <c r="J260" s="10"/>
      <c r="K260" s="7">
        <v>0</v>
      </c>
      <c r="L260" s="1"/>
      <c r="M260" s="11">
        <v>0</v>
      </c>
      <c r="N260" s="4"/>
      <c r="O260" s="4">
        <v>0</v>
      </c>
      <c r="P260" s="1"/>
      <c r="Q260" s="1" t="s">
        <v>10</v>
      </c>
      <c r="R260" s="1" t="s">
        <v>50</v>
      </c>
      <c r="S260" s="1" t="s">
        <v>7</v>
      </c>
      <c r="T260" s="1" t="s">
        <v>661</v>
      </c>
      <c r="U260" s="1" t="s">
        <v>605</v>
      </c>
      <c r="V260" s="4">
        <f>VLOOKUP(T260,'[2]15 16 Budget'!$D$4:$I$1196,4,FALSE)</f>
        <v>43430</v>
      </c>
      <c r="W260" s="1"/>
      <c r="X260" s="4">
        <f>VLOOKUP(T260,'[2]15 16 Budget'!$D$4:$I$1196,6,FALSE)</f>
        <v>46296.380000000005</v>
      </c>
      <c r="Y260" s="1"/>
      <c r="Z260" s="4"/>
      <c r="AA260" s="1"/>
      <c r="AB260" s="1"/>
      <c r="AC260" s="1"/>
      <c r="AD260" s="1"/>
      <c r="AE260" s="1"/>
      <c r="AF260" s="1"/>
      <c r="AG260" s="1"/>
      <c r="AH260" s="1"/>
      <c r="AI260" s="5"/>
      <c r="AJ260" s="13"/>
    </row>
    <row r="261" spans="1:36" s="6" customFormat="1" x14ac:dyDescent="0.25">
      <c r="A261" s="1" t="s">
        <v>662</v>
      </c>
      <c r="B261" s="1" t="s">
        <v>663</v>
      </c>
      <c r="C261" s="4"/>
      <c r="D261" s="1"/>
      <c r="E261" s="7">
        <v>0</v>
      </c>
      <c r="F261" s="2"/>
      <c r="G261" s="2"/>
      <c r="H261" s="7">
        <v>0</v>
      </c>
      <c r="I261" s="9"/>
      <c r="J261" s="10"/>
      <c r="K261" s="7">
        <v>500000</v>
      </c>
      <c r="L261" s="1"/>
      <c r="M261" s="11">
        <v>0</v>
      </c>
      <c r="N261" s="4"/>
      <c r="O261" s="4">
        <v>0</v>
      </c>
      <c r="P261" s="1"/>
      <c r="Q261" s="1"/>
      <c r="R261" s="1"/>
      <c r="S261" s="1"/>
      <c r="T261" s="1"/>
      <c r="U261" s="1"/>
      <c r="V261" s="4"/>
      <c r="W261" s="1"/>
      <c r="X261" s="4"/>
      <c r="Y261" s="1"/>
      <c r="Z261" s="4"/>
      <c r="AA261" s="1"/>
      <c r="AB261" s="1"/>
      <c r="AC261" s="1"/>
      <c r="AD261" s="1"/>
      <c r="AE261" s="1"/>
      <c r="AF261" s="1"/>
      <c r="AG261" s="1"/>
      <c r="AH261" s="1"/>
      <c r="AI261" s="5"/>
      <c r="AJ261" s="13"/>
    </row>
    <row r="262" spans="1:36" s="6" customFormat="1" x14ac:dyDescent="0.25">
      <c r="A262" s="1" t="s">
        <v>662</v>
      </c>
      <c r="B262" s="1" t="s">
        <v>664</v>
      </c>
      <c r="C262" s="4"/>
      <c r="D262" s="1"/>
      <c r="E262" s="7">
        <v>0</v>
      </c>
      <c r="F262" s="2"/>
      <c r="G262" s="2"/>
      <c r="H262" s="7">
        <v>0</v>
      </c>
      <c r="I262" s="9"/>
      <c r="J262" s="10"/>
      <c r="K262" s="7">
        <v>25000</v>
      </c>
      <c r="L262" s="1"/>
      <c r="M262" s="11">
        <v>26162.5</v>
      </c>
      <c r="N262" s="4"/>
      <c r="O262" s="4">
        <v>27444.462499999998</v>
      </c>
      <c r="P262" s="1"/>
      <c r="Q262" s="1"/>
      <c r="R262" s="1"/>
      <c r="S262" s="1"/>
      <c r="T262" s="1"/>
      <c r="U262" s="1"/>
      <c r="V262" s="4"/>
      <c r="W262" s="1"/>
      <c r="X262" s="4"/>
      <c r="Y262" s="1"/>
      <c r="Z262" s="4"/>
      <c r="AA262" s="1"/>
      <c r="AB262" s="1"/>
      <c r="AC262" s="1"/>
      <c r="AD262" s="1"/>
      <c r="AE262" s="1"/>
      <c r="AF262" s="1"/>
      <c r="AG262" s="1"/>
      <c r="AH262" s="1"/>
      <c r="AI262" s="5"/>
      <c r="AJ262" s="13"/>
    </row>
    <row r="263" spans="1:36" s="6" customFormat="1" x14ac:dyDescent="0.25">
      <c r="A263" s="1" t="s">
        <v>662</v>
      </c>
      <c r="B263" s="1" t="s">
        <v>665</v>
      </c>
      <c r="C263" s="4"/>
      <c r="D263" s="1"/>
      <c r="E263" s="7">
        <v>0</v>
      </c>
      <c r="F263" s="2"/>
      <c r="G263" s="2"/>
      <c r="H263" s="7">
        <v>0</v>
      </c>
      <c r="I263" s="9"/>
      <c r="J263" s="10"/>
      <c r="K263" s="7">
        <v>200000</v>
      </c>
      <c r="L263" s="1"/>
      <c r="M263" s="11">
        <v>209300</v>
      </c>
      <c r="N263" s="4"/>
      <c r="O263" s="4">
        <v>219555.69999999998</v>
      </c>
      <c r="P263" s="1"/>
      <c r="Q263" s="1"/>
      <c r="R263" s="1"/>
      <c r="S263" s="1"/>
      <c r="T263" s="1"/>
      <c r="U263" s="1"/>
      <c r="V263" s="4"/>
      <c r="W263" s="1"/>
      <c r="X263" s="4"/>
      <c r="Y263" s="1"/>
      <c r="Z263" s="4"/>
      <c r="AA263" s="1"/>
      <c r="AB263" s="1"/>
      <c r="AC263" s="1"/>
      <c r="AD263" s="1"/>
      <c r="AE263" s="1"/>
      <c r="AF263" s="1"/>
      <c r="AG263" s="1"/>
      <c r="AH263" s="1"/>
      <c r="AI263" s="5"/>
      <c r="AJ263" s="13"/>
    </row>
    <row r="264" spans="1:36" s="6" customFormat="1" x14ac:dyDescent="0.25">
      <c r="A264" s="1" t="s">
        <v>662</v>
      </c>
      <c r="B264" s="1" t="s">
        <v>2035</v>
      </c>
      <c r="C264" s="4"/>
      <c r="D264" s="1"/>
      <c r="E264" s="7">
        <v>0</v>
      </c>
      <c r="F264" s="2"/>
      <c r="G264" s="2"/>
      <c r="H264" s="7">
        <v>0</v>
      </c>
      <c r="I264" s="9"/>
      <c r="J264" s="10"/>
      <c r="K264" s="7">
        <v>1500000</v>
      </c>
      <c r="L264" s="1"/>
      <c r="M264" s="11">
        <v>0</v>
      </c>
      <c r="N264" s="4"/>
      <c r="O264" s="4">
        <v>0</v>
      </c>
      <c r="P264" s="1"/>
      <c r="Q264" s="1"/>
      <c r="R264" s="1"/>
      <c r="S264" s="1"/>
      <c r="T264" s="1"/>
      <c r="U264" s="1"/>
      <c r="V264" s="4"/>
      <c r="W264" s="1"/>
      <c r="X264" s="4"/>
      <c r="Y264" s="1"/>
      <c r="Z264" s="4"/>
      <c r="AA264" s="1"/>
      <c r="AB264" s="1"/>
      <c r="AC264" s="1"/>
      <c r="AD264" s="1"/>
      <c r="AE264" s="1"/>
      <c r="AF264" s="1"/>
      <c r="AG264" s="1"/>
      <c r="AH264" s="1"/>
      <c r="AI264" s="5"/>
      <c r="AJ264" s="13"/>
    </row>
    <row r="265" spans="1:36" s="6" customFormat="1" x14ac:dyDescent="0.25">
      <c r="A265" s="1"/>
      <c r="B265" s="1"/>
      <c r="C265" s="15">
        <f>SUM(C77:C260)</f>
        <v>183407981.63999999</v>
      </c>
      <c r="D265" s="1"/>
      <c r="E265" s="16">
        <f>SUM(E77:E260)</f>
        <v>230832862.53156945</v>
      </c>
      <c r="F265" s="17"/>
      <c r="G265" s="2"/>
      <c r="H265" s="16">
        <v>223162915.44765827</v>
      </c>
      <c r="I265" s="9">
        <v>0</v>
      </c>
      <c r="J265" s="10"/>
      <c r="K265" s="16">
        <v>257654143.84965897</v>
      </c>
      <c r="L265" s="1"/>
      <c r="M265" s="15">
        <v>215265091.53866804</v>
      </c>
      <c r="N265" s="3"/>
      <c r="O265" s="15">
        <v>212878403.02406287</v>
      </c>
      <c r="P265" s="1"/>
      <c r="Q265" s="1" t="s">
        <v>132</v>
      </c>
      <c r="R265" s="1" t="s">
        <v>50</v>
      </c>
      <c r="S265" s="1" t="s">
        <v>7</v>
      </c>
      <c r="T265" s="1" t="s">
        <v>666</v>
      </c>
      <c r="U265" s="1" t="s">
        <v>605</v>
      </c>
      <c r="V265" s="4" t="str">
        <f>VLOOKUP(T265,'[2]15 16 Budget'!$D$4:$I$1196,4,FALSE)</f>
        <v xml:space="preserve">                         -  </v>
      </c>
      <c r="W265" s="1"/>
      <c r="X265" s="4">
        <f>VLOOKUP(T265,'[2]15 16 Budget'!$D$4:$I$1196,6,FALSE)</f>
        <v>0</v>
      </c>
      <c r="Y265" s="1"/>
      <c r="Z265" s="4"/>
      <c r="AA265" s="1"/>
      <c r="AB265" s="1"/>
      <c r="AC265" s="1"/>
      <c r="AD265" s="1"/>
      <c r="AE265" s="1"/>
      <c r="AF265" s="1"/>
      <c r="AG265" s="1"/>
      <c r="AH265" s="1"/>
      <c r="AI265" s="5"/>
    </row>
    <row r="266" spans="1:36" x14ac:dyDescent="0.25">
      <c r="E266" s="7">
        <f>SUM(E8:E36,E51:E72)</f>
        <v>-72673988.585886642</v>
      </c>
      <c r="I266" s="9">
        <v>0</v>
      </c>
      <c r="J266" s="10"/>
      <c r="K266" s="2"/>
      <c r="M266" s="1"/>
      <c r="Q266" s="1" t="s">
        <v>70</v>
      </c>
      <c r="R266" s="1" t="s">
        <v>64</v>
      </c>
      <c r="S266" s="1" t="s">
        <v>7</v>
      </c>
      <c r="T266" s="1" t="s">
        <v>802</v>
      </c>
      <c r="U266" s="1" t="s">
        <v>781</v>
      </c>
      <c r="V266" s="4" t="str">
        <f>VLOOKUP(T266,'[2]15 16 Budget'!$D$4:$I$1196,4,FALSE)</f>
        <v xml:space="preserve">                         -  </v>
      </c>
      <c r="X266" s="4">
        <f>VLOOKUP(T266,'[2]15 16 Budget'!$D$4:$I$1196,6,FALSE)</f>
        <v>0</v>
      </c>
    </row>
    <row r="267" spans="1:36" ht="15.75" thickBot="1" x14ac:dyDescent="0.3">
      <c r="B267" s="1" t="s">
        <v>2034</v>
      </c>
      <c r="C267" s="23">
        <f>C265+C74</f>
        <v>28464572.559999973</v>
      </c>
      <c r="E267" s="24">
        <f>E265+E74</f>
        <v>33308873.945682794</v>
      </c>
      <c r="H267" s="24">
        <v>30243297.938571602</v>
      </c>
      <c r="I267" s="23">
        <v>-72404102.289999992</v>
      </c>
      <c r="J267" s="10"/>
      <c r="K267" s="24">
        <v>30096696.380162954</v>
      </c>
      <c r="M267" s="24">
        <v>30908567.981360883</v>
      </c>
      <c r="N267" s="11"/>
      <c r="O267" s="24">
        <v>33175254.220136464</v>
      </c>
      <c r="Q267" s="1" t="s">
        <v>74</v>
      </c>
      <c r="R267" s="1" t="s">
        <v>64</v>
      </c>
      <c r="S267" s="1" t="s">
        <v>7</v>
      </c>
      <c r="T267" s="1" t="s">
        <v>803</v>
      </c>
      <c r="U267" s="1" t="s">
        <v>781</v>
      </c>
      <c r="V267" s="4" t="str">
        <f>VLOOKUP(T267,'[2]15 16 Budget'!$D$4:$I$1196,4,FALSE)</f>
        <v xml:space="preserve">                         -  </v>
      </c>
      <c r="X267" s="4">
        <f>VLOOKUP(T267,'[2]15 16 Budget'!$D$4:$I$1196,6,FALSE)</f>
        <v>0</v>
      </c>
    </row>
    <row r="268" spans="1:36" ht="15.75" thickTop="1" x14ac:dyDescent="0.25">
      <c r="Q268" s="1" t="s">
        <v>78</v>
      </c>
      <c r="R268" s="1" t="s">
        <v>64</v>
      </c>
      <c r="S268" s="1" t="s">
        <v>79</v>
      </c>
      <c r="T268" s="1" t="s">
        <v>804</v>
      </c>
      <c r="U268" s="1" t="s">
        <v>796</v>
      </c>
      <c r="V268" s="4" t="str">
        <f>VLOOKUP(T268,'[2]15 16 Budget'!$D$4:$I$1196,4,FALSE)</f>
        <v xml:space="preserve">                         -  </v>
      </c>
      <c r="X268" s="4">
        <f>VLOOKUP(T268,'[2]15 16 Budget'!$D$4:$I$1196,6,FALSE)</f>
        <v>0</v>
      </c>
    </row>
    <row r="269" spans="1:36" hidden="1" x14ac:dyDescent="0.25">
      <c r="B269" s="1" t="s">
        <v>805</v>
      </c>
      <c r="C269" s="4">
        <f>C267-'[2]15 16 Budget'!G1208</f>
        <v>-2.9802322387695313E-8</v>
      </c>
      <c r="E269" s="7">
        <f>E267-'[2]15 16 Budget'!I1208</f>
        <v>0</v>
      </c>
      <c r="H269" s="7">
        <f>H267-'[2]15 16 Budget'!M1208</f>
        <v>-3.7252902984619141E-8</v>
      </c>
      <c r="K269" s="7">
        <f ca="1">+K267-'[2]15 16 Budget'!O1208</f>
        <v>-3.7252902984619141E-8</v>
      </c>
      <c r="M269" s="4">
        <f ca="1">+M267-'[2]15 16 Budget'!Q1208</f>
        <v>-7.4505805969238281E-8</v>
      </c>
      <c r="O269" s="4">
        <f ca="1">+O267-'[2]15 16 Budget'!S1208</f>
        <v>-89999.999999914318</v>
      </c>
      <c r="Q269" s="1" t="s">
        <v>78</v>
      </c>
      <c r="R269" s="1" t="s">
        <v>64</v>
      </c>
      <c r="S269" s="1" t="s">
        <v>84</v>
      </c>
      <c r="T269" s="1" t="s">
        <v>806</v>
      </c>
      <c r="U269" s="1" t="s">
        <v>807</v>
      </c>
      <c r="V269" s="4" t="str">
        <f>VLOOKUP(T269,'[2]15 16 Budget'!$D$4:$I$1196,4,FALSE)</f>
        <v xml:space="preserve">                         -  </v>
      </c>
      <c r="X269" s="4">
        <f>VLOOKUP(T269,'[2]15 16 Budget'!$D$4:$I$1196,6,FALSE)</f>
        <v>0</v>
      </c>
    </row>
    <row r="270" spans="1:36" hidden="1" x14ac:dyDescent="0.25">
      <c r="Q270" s="1" t="s">
        <v>94</v>
      </c>
      <c r="R270" s="1" t="s">
        <v>64</v>
      </c>
      <c r="S270" s="1" t="s">
        <v>7</v>
      </c>
      <c r="T270" s="1" t="s">
        <v>808</v>
      </c>
      <c r="U270" s="1" t="s">
        <v>781</v>
      </c>
      <c r="V270" s="4" t="str">
        <f>VLOOKUP(T270,'[2]15 16 Budget'!$D$4:$I$1196,4,FALSE)</f>
        <v xml:space="preserve">                         -  </v>
      </c>
      <c r="X270" s="4">
        <f>VLOOKUP(T270,'[2]15 16 Budget'!$D$4:$I$1196,6,FALSE)</f>
        <v>0</v>
      </c>
    </row>
    <row r="271" spans="1:36" hidden="1" x14ac:dyDescent="0.25">
      <c r="B271" s="1" t="s">
        <v>809</v>
      </c>
      <c r="C271" s="4">
        <f>SUM(C272:C273)</f>
        <v>-27952000</v>
      </c>
      <c r="E271" s="7">
        <f>SUM(E272:E273)</f>
        <v>-33335760</v>
      </c>
      <c r="H271" s="7">
        <f>SUM(H272:H273)</f>
        <v>-30357969</v>
      </c>
      <c r="K271" s="7">
        <f>SUM(K272:K273)</f>
        <v>-30177184</v>
      </c>
      <c r="M271" s="11">
        <f>SUM(M272:M273)</f>
        <v>-31580423.055999994</v>
      </c>
      <c r="O271" s="11">
        <f>SUM(O272:O273)</f>
        <v>-33127863.785743997</v>
      </c>
      <c r="Q271" s="1" t="s">
        <v>98</v>
      </c>
      <c r="R271" s="1" t="s">
        <v>64</v>
      </c>
      <c r="S271" s="1" t="s">
        <v>7</v>
      </c>
      <c r="T271" s="1" t="s">
        <v>810</v>
      </c>
      <c r="U271" s="1" t="s">
        <v>781</v>
      </c>
      <c r="V271" s="4" t="str">
        <f>VLOOKUP(T271,'[2]15 16 Budget'!$D$4:$I$1196,4,FALSE)</f>
        <v xml:space="preserve">                         -  </v>
      </c>
      <c r="X271" s="4">
        <f>VLOOKUP(T271,'[2]15 16 Budget'!$D$4:$I$1196,6,FALSE)</f>
        <v>0</v>
      </c>
    </row>
    <row r="272" spans="1:36" hidden="1" x14ac:dyDescent="0.25">
      <c r="B272" s="1" t="s">
        <v>127</v>
      </c>
      <c r="C272" s="25">
        <v>-27952000</v>
      </c>
      <c r="E272" s="26">
        <v>-31585760</v>
      </c>
      <c r="H272" s="27">
        <f>-H103</f>
        <v>-28607969</v>
      </c>
      <c r="K272" s="26">
        <f>-K103</f>
        <v>-28427184</v>
      </c>
      <c r="M272" s="25">
        <f>-M103</f>
        <v>-29749048.055999994</v>
      </c>
      <c r="N272" s="11"/>
      <c r="O272" s="25">
        <f>-O103</f>
        <v>-31206751.410743997</v>
      </c>
      <c r="Q272" s="1" t="s">
        <v>106</v>
      </c>
      <c r="R272" s="1" t="s">
        <v>64</v>
      </c>
      <c r="S272" s="1" t="s">
        <v>7</v>
      </c>
      <c r="T272" s="1" t="s">
        <v>811</v>
      </c>
      <c r="U272" s="1" t="s">
        <v>781</v>
      </c>
      <c r="V272" s="4" t="str">
        <f>VLOOKUP(T272,'[2]15 16 Budget'!$D$4:$I$1196,4,FALSE)</f>
        <v xml:space="preserve">                         -  </v>
      </c>
      <c r="X272" s="4">
        <f>VLOOKUP(T272,'[2]15 16 Budget'!$D$4:$I$1196,6,FALSE)</f>
        <v>0</v>
      </c>
    </row>
    <row r="273" spans="1:24" hidden="1" x14ac:dyDescent="0.25">
      <c r="B273" s="1" t="s">
        <v>812</v>
      </c>
      <c r="C273" s="28">
        <v>0</v>
      </c>
      <c r="E273" s="29">
        <v>-1750000</v>
      </c>
      <c r="H273" s="30">
        <f>E273</f>
        <v>-1750000</v>
      </c>
      <c r="K273" s="30">
        <f>H273</f>
        <v>-1750000</v>
      </c>
      <c r="M273" s="30">
        <f>-M107</f>
        <v>-1831375</v>
      </c>
      <c r="N273" s="11"/>
      <c r="O273" s="30">
        <f>-O107</f>
        <v>-1921112.3749999998</v>
      </c>
      <c r="Q273" s="1" t="s">
        <v>110</v>
      </c>
      <c r="R273" s="1" t="s">
        <v>64</v>
      </c>
      <c r="S273" s="1" t="s">
        <v>111</v>
      </c>
      <c r="T273" s="1" t="s">
        <v>813</v>
      </c>
      <c r="U273" s="1" t="s">
        <v>814</v>
      </c>
      <c r="V273" s="4" t="str">
        <f>VLOOKUP(T273,'[2]15 16 Budget'!$D$4:$I$1196,4,FALSE)</f>
        <v xml:space="preserve">                         -  </v>
      </c>
      <c r="X273" s="4">
        <f>VLOOKUP(T273,'[2]15 16 Budget'!$D$4:$I$1196,6,FALSE)</f>
        <v>0</v>
      </c>
    </row>
    <row r="274" spans="1:24" hidden="1" x14ac:dyDescent="0.25">
      <c r="O274" s="11"/>
      <c r="Q274" s="1" t="s">
        <v>110</v>
      </c>
      <c r="R274" s="1" t="s">
        <v>64</v>
      </c>
      <c r="S274" s="1" t="s">
        <v>116</v>
      </c>
      <c r="T274" s="1" t="s">
        <v>815</v>
      </c>
      <c r="U274" s="1" t="s">
        <v>816</v>
      </c>
      <c r="V274" s="4" t="str">
        <f>VLOOKUP(T274,'[2]15 16 Budget'!$D$4:$I$1196,4,FALSE)</f>
        <v xml:space="preserve">                         -  </v>
      </c>
      <c r="X274" s="4">
        <f>VLOOKUP(T274,'[2]15 16 Budget'!$D$4:$I$1196,6,FALSE)</f>
        <v>0</v>
      </c>
    </row>
    <row r="275" spans="1:24" ht="15.75" hidden="1" thickBot="1" x14ac:dyDescent="0.3">
      <c r="B275" s="1" t="s">
        <v>817</v>
      </c>
      <c r="C275" s="23">
        <f>C267+C271</f>
        <v>512572.55999997258</v>
      </c>
      <c r="E275" s="24">
        <f>E267+E271</f>
        <v>-26886.054317206144</v>
      </c>
      <c r="H275" s="24">
        <f>H267+H271</f>
        <v>-114671.06142839789</v>
      </c>
      <c r="I275" s="4"/>
      <c r="J275" s="4"/>
      <c r="K275" s="24">
        <f>K267+K271</f>
        <v>-80487.61983704567</v>
      </c>
      <c r="M275" s="23">
        <f>M267+M271</f>
        <v>-671855.07463911176</v>
      </c>
      <c r="N275" s="11"/>
      <c r="O275" s="23">
        <f>O267+O271</f>
        <v>47390.434392467141</v>
      </c>
      <c r="Q275" s="1" t="s">
        <v>121</v>
      </c>
      <c r="R275" s="1" t="s">
        <v>64</v>
      </c>
      <c r="S275" s="1" t="s">
        <v>7</v>
      </c>
      <c r="T275" s="1" t="s">
        <v>818</v>
      </c>
      <c r="U275" s="1" t="s">
        <v>781</v>
      </c>
      <c r="V275" s="4" t="str">
        <f>VLOOKUP(T275,'[2]15 16 Budget'!$D$4:$I$1196,4,FALSE)</f>
        <v xml:space="preserve">                         -  </v>
      </c>
      <c r="X275" s="4">
        <f>VLOOKUP(T275,'[2]15 16 Budget'!$D$4:$I$1196,6,FALSE)</f>
        <v>0</v>
      </c>
    </row>
    <row r="276" spans="1:24" ht="15.75" hidden="1" thickTop="1" x14ac:dyDescent="0.25">
      <c r="Q276" s="1" t="s">
        <v>10</v>
      </c>
      <c r="R276" s="1" t="s">
        <v>64</v>
      </c>
      <c r="S276" s="1" t="s">
        <v>7</v>
      </c>
      <c r="T276" s="1" t="s">
        <v>819</v>
      </c>
      <c r="U276" s="1" t="s">
        <v>781</v>
      </c>
      <c r="V276" s="4" t="str">
        <f>VLOOKUP(T276,'[2]15 16 Budget'!$D$4:$I$1196,4,FALSE)</f>
        <v xml:space="preserve">                         -  </v>
      </c>
      <c r="X276" s="4">
        <f>VLOOKUP(T276,'[2]15 16 Budget'!$D$4:$I$1196,6,FALSE)</f>
        <v>0</v>
      </c>
    </row>
    <row r="277" spans="1:24" hidden="1" x14ac:dyDescent="0.25">
      <c r="B277" s="1" t="s">
        <v>820</v>
      </c>
      <c r="C277" s="4">
        <v>11500000</v>
      </c>
      <c r="E277" s="7">
        <v>8500000</v>
      </c>
      <c r="H277" s="7">
        <v>32000000</v>
      </c>
      <c r="K277" s="7">
        <v>15000000</v>
      </c>
      <c r="Q277" s="1" t="s">
        <v>59</v>
      </c>
      <c r="R277" s="1" t="s">
        <v>64</v>
      </c>
      <c r="S277" s="1" t="s">
        <v>7</v>
      </c>
      <c r="T277" s="1" t="s">
        <v>821</v>
      </c>
      <c r="U277" s="1" t="s">
        <v>781</v>
      </c>
      <c r="V277" s="4" t="str">
        <f>VLOOKUP(T277,'[2]15 16 Budget'!$D$4:$I$1196,4,FALSE)</f>
        <v xml:space="preserve">                         -  </v>
      </c>
      <c r="X277" s="4">
        <f>VLOOKUP(T277,'[2]15 16 Budget'!$D$4:$I$1196,6,FALSE)</f>
        <v>0</v>
      </c>
    </row>
    <row r="278" spans="1:24" hidden="1" x14ac:dyDescent="0.25">
      <c r="B278" s="1" t="s">
        <v>822</v>
      </c>
      <c r="C278" s="4">
        <v>5000000</v>
      </c>
      <c r="E278" s="7">
        <v>6500000</v>
      </c>
      <c r="H278" s="7">
        <v>11000000</v>
      </c>
      <c r="K278" s="7">
        <v>11000000</v>
      </c>
      <c r="Q278" s="1" t="s">
        <v>132</v>
      </c>
      <c r="R278" s="1" t="s">
        <v>64</v>
      </c>
      <c r="S278" s="1" t="s">
        <v>7</v>
      </c>
      <c r="T278" s="1" t="s">
        <v>823</v>
      </c>
      <c r="U278" s="1" t="s">
        <v>781</v>
      </c>
      <c r="V278" s="4" t="str">
        <f>VLOOKUP(T278,'[2]15 16 Budget'!$D$4:$I$1196,4,FALSE)</f>
        <v xml:space="preserve">                         -  </v>
      </c>
      <c r="X278" s="4">
        <f>VLOOKUP(T278,'[2]15 16 Budget'!$D$4:$I$1196,6,FALSE)</f>
        <v>0</v>
      </c>
    </row>
    <row r="279" spans="1:24" hidden="1" x14ac:dyDescent="0.25">
      <c r="Q279" s="1" t="s">
        <v>136</v>
      </c>
      <c r="R279" s="1" t="s">
        <v>64</v>
      </c>
      <c r="S279" s="1" t="s">
        <v>7</v>
      </c>
      <c r="T279" s="1" t="s">
        <v>824</v>
      </c>
      <c r="U279" s="1" t="s">
        <v>781</v>
      </c>
      <c r="V279" s="4" t="str">
        <f>VLOOKUP(T279,'[2]15 16 Budget'!$D$4:$I$1196,4,FALSE)</f>
        <v xml:space="preserve">                         -  </v>
      </c>
      <c r="X279" s="4">
        <f>VLOOKUP(T279,'[2]15 16 Budget'!$D$4:$I$1196,6,FALSE)</f>
        <v>0</v>
      </c>
    </row>
    <row r="280" spans="1:24" ht="15.75" hidden="1" thickBot="1" x14ac:dyDescent="0.3">
      <c r="B280" s="1" t="s">
        <v>825</v>
      </c>
      <c r="C280" s="23">
        <f>C275+C277+C278</f>
        <v>17012572.559999973</v>
      </c>
      <c r="E280" s="24">
        <f>E275+E277+E278</f>
        <v>14973113.945682794</v>
      </c>
      <c r="H280" s="24">
        <f>H275+H277+H278</f>
        <v>42885328.938571602</v>
      </c>
      <c r="K280" s="24">
        <f>K275+K277+K278</f>
        <v>25919512.380162954</v>
      </c>
      <c r="Q280" s="1" t="s">
        <v>140</v>
      </c>
      <c r="R280" s="1" t="s">
        <v>64</v>
      </c>
      <c r="S280" s="1" t="s">
        <v>7</v>
      </c>
      <c r="T280" s="1" t="s">
        <v>826</v>
      </c>
      <c r="U280" s="1" t="s">
        <v>781</v>
      </c>
      <c r="V280" s="4" t="str">
        <f>VLOOKUP(T280,'[2]15 16 Budget'!$D$4:$I$1196,4,FALSE)</f>
        <v xml:space="preserve">                         -  </v>
      </c>
      <c r="X280" s="4">
        <f>VLOOKUP(T280,'[2]15 16 Budget'!$D$4:$I$1196,6,FALSE)</f>
        <v>0</v>
      </c>
    </row>
    <row r="281" spans="1:24" x14ac:dyDescent="0.25">
      <c r="A281" s="1" t="s">
        <v>662</v>
      </c>
      <c r="B281" s="1" t="s">
        <v>827</v>
      </c>
      <c r="Q281" s="1" t="s">
        <v>6</v>
      </c>
      <c r="R281" s="1" t="s">
        <v>68</v>
      </c>
      <c r="S281" s="1" t="s">
        <v>7</v>
      </c>
      <c r="T281" s="1" t="s">
        <v>828</v>
      </c>
      <c r="U281" s="1" t="s">
        <v>829</v>
      </c>
      <c r="V281" s="4">
        <f>VLOOKUP(T281,'[2]15 16 Budget'!$D$4:$I$1196,4,FALSE)</f>
        <v>331280</v>
      </c>
      <c r="X281" s="4">
        <f>VLOOKUP(T281,'[2]15 16 Budget'!$D$4:$I$1196,6,FALSE)</f>
        <v>353144.48000000004</v>
      </c>
    </row>
    <row r="282" spans="1:24" x14ac:dyDescent="0.25">
      <c r="E282" s="31"/>
      <c r="Q282" s="1" t="s">
        <v>6</v>
      </c>
      <c r="R282" s="1" t="s">
        <v>72</v>
      </c>
      <c r="S282" s="1" t="s">
        <v>7</v>
      </c>
      <c r="T282" s="1" t="s">
        <v>830</v>
      </c>
      <c r="U282" s="1" t="s">
        <v>831</v>
      </c>
      <c r="V282" s="4">
        <f>VLOOKUP(T282,'[2]15 16 Budget'!$D$4:$I$1196,4,FALSE)</f>
        <v>80101.08</v>
      </c>
      <c r="X282" s="4">
        <f>VLOOKUP(T282,'[2]15 16 Budget'!$D$4:$I$1196,6,FALSE)</f>
        <v>85387.751280000011</v>
      </c>
    </row>
    <row r="283" spans="1:24" x14ac:dyDescent="0.25">
      <c r="K283" s="7">
        <f>+K265</f>
        <v>257654143.84965897</v>
      </c>
      <c r="M283" s="7">
        <f>+M265</f>
        <v>215265091.53866804</v>
      </c>
      <c r="O283" s="7">
        <f>+O265</f>
        <v>212878403.02406287</v>
      </c>
      <c r="Q283" s="1" t="s">
        <v>12</v>
      </c>
      <c r="R283" s="1" t="s">
        <v>72</v>
      </c>
      <c r="S283" s="1" t="s">
        <v>7</v>
      </c>
      <c r="T283" s="1" t="s">
        <v>832</v>
      </c>
      <c r="U283" s="1" t="s">
        <v>831</v>
      </c>
      <c r="V283" s="4">
        <f>VLOOKUP(T283,'[2]15 16 Budget'!$D$4:$I$1196,4,FALSE)</f>
        <v>3023.94</v>
      </c>
      <c r="X283" s="4">
        <f>VLOOKUP(T283,'[2]15 16 Budget'!$D$4:$I$1196,6,FALSE)</f>
        <v>3223.5200400000003</v>
      </c>
    </row>
    <row r="284" spans="1:24" x14ac:dyDescent="0.25">
      <c r="K284" s="7">
        <f>+K283+K271+K16+K17</f>
        <v>195635791.45494857</v>
      </c>
      <c r="M284" s="7">
        <f>+M283+M271+M16+M17</f>
        <v>150362885.75760359</v>
      </c>
      <c r="O284" s="7">
        <f>+O283+O271+O16+O17</f>
        <v>144795989.15972626</v>
      </c>
      <c r="Q284" s="1" t="s">
        <v>16</v>
      </c>
      <c r="R284" s="1" t="s">
        <v>72</v>
      </c>
      <c r="S284" s="1" t="s">
        <v>17</v>
      </c>
      <c r="T284" s="1" t="s">
        <v>833</v>
      </c>
      <c r="U284" s="1" t="s">
        <v>834</v>
      </c>
      <c r="V284" s="4" t="str">
        <f>VLOOKUP(T284,'[2]15 16 Budget'!$D$4:$I$1196,4,FALSE)</f>
        <v xml:space="preserve">                         -  </v>
      </c>
      <c r="X284" s="4">
        <f>VLOOKUP(T284,'[2]15 16 Budget'!$D$4:$I$1196,6,FALSE)</f>
        <v>0</v>
      </c>
    </row>
    <row r="285" spans="1:24" x14ac:dyDescent="0.25">
      <c r="Q285" s="1" t="s">
        <v>16</v>
      </c>
      <c r="R285" s="1" t="s">
        <v>72</v>
      </c>
      <c r="S285" s="1" t="s">
        <v>22</v>
      </c>
      <c r="T285" s="1" t="s">
        <v>835</v>
      </c>
      <c r="U285" s="1" t="s">
        <v>836</v>
      </c>
      <c r="V285" s="4">
        <f>VLOOKUP(T285,'[2]15 16 Budget'!$D$4:$I$1196,4,FALSE)</f>
        <v>264965.03999999998</v>
      </c>
      <c r="X285" s="4">
        <f>VLOOKUP(T285,'[2]15 16 Budget'!$D$4:$I$1196,6,FALSE)</f>
        <v>282452.73264</v>
      </c>
    </row>
    <row r="286" spans="1:24" x14ac:dyDescent="0.25">
      <c r="K286" s="7">
        <f>+K283</f>
        <v>257654143.84965897</v>
      </c>
      <c r="M286" s="7">
        <f>+M283</f>
        <v>215265091.53866804</v>
      </c>
      <c r="O286" s="7">
        <f>+O283</f>
        <v>212878403.02406287</v>
      </c>
      <c r="Q286" s="1" t="s">
        <v>16</v>
      </c>
      <c r="R286" s="1" t="s">
        <v>72</v>
      </c>
      <c r="S286" s="1" t="s">
        <v>27</v>
      </c>
      <c r="T286" s="1" t="s">
        <v>837</v>
      </c>
      <c r="U286" s="1" t="s">
        <v>838</v>
      </c>
      <c r="V286" s="4" t="str">
        <f>VLOOKUP(T286,'[2]15 16 Budget'!$D$4:$I$1196,4,FALSE)</f>
        <v xml:space="preserve">                         -  </v>
      </c>
      <c r="X286" s="4">
        <f>VLOOKUP(T286,'[2]15 16 Budget'!$D$4:$I$1196,6,FALSE)</f>
        <v>0</v>
      </c>
    </row>
    <row r="287" spans="1:24" x14ac:dyDescent="0.25">
      <c r="K287" s="7">
        <f>+K286-K110</f>
        <v>237458143.84965897</v>
      </c>
      <c r="M287" s="7">
        <f>+M286-M110</f>
        <v>194129977.53866804</v>
      </c>
      <c r="O287" s="7">
        <f>+O286-O110</f>
        <v>190707668.43806288</v>
      </c>
      <c r="Q287" s="1" t="s">
        <v>32</v>
      </c>
      <c r="R287" s="1" t="s">
        <v>72</v>
      </c>
      <c r="S287" s="1" t="s">
        <v>7</v>
      </c>
      <c r="T287" s="1" t="s">
        <v>839</v>
      </c>
      <c r="U287" s="1" t="s">
        <v>831</v>
      </c>
      <c r="V287" s="4">
        <f>VLOOKUP(T287,'[2]15 16 Budget'!$D$4:$I$1196,4,FALSE)</f>
        <v>11540.66</v>
      </c>
      <c r="X287" s="4">
        <f>VLOOKUP(T287,'[2]15 16 Budget'!$D$4:$I$1196,6,FALSE)</f>
        <v>12302.343560000001</v>
      </c>
    </row>
    <row r="288" spans="1:24" x14ac:dyDescent="0.25">
      <c r="Q288" s="1" t="s">
        <v>36</v>
      </c>
      <c r="R288" s="1" t="s">
        <v>72</v>
      </c>
      <c r="S288" s="1" t="s">
        <v>7</v>
      </c>
      <c r="T288" s="1" t="s">
        <v>840</v>
      </c>
      <c r="U288" s="1" t="s">
        <v>831</v>
      </c>
      <c r="V288" s="4">
        <f>VLOOKUP(T288,'[2]15 16 Budget'!$D$4:$I$1196,4,FALSE)</f>
        <v>19132.63</v>
      </c>
      <c r="X288" s="4">
        <f>VLOOKUP(T288,'[2]15 16 Budget'!$D$4:$I$1196,6,FALSE)</f>
        <v>20395.383580000002</v>
      </c>
    </row>
    <row r="289" spans="17:24" x14ac:dyDescent="0.25">
      <c r="Q289" s="1" t="s">
        <v>40</v>
      </c>
      <c r="R289" s="1" t="s">
        <v>72</v>
      </c>
      <c r="S289" s="1" t="s">
        <v>41</v>
      </c>
      <c r="T289" s="1" t="s">
        <v>841</v>
      </c>
      <c r="U289" s="1" t="s">
        <v>842</v>
      </c>
      <c r="V289" s="4" t="str">
        <f>VLOOKUP(T289,'[2]15 16 Budget'!$D$4:$I$1196,4,FALSE)</f>
        <v xml:space="preserve">                         -  </v>
      </c>
      <c r="X289" s="4">
        <f>VLOOKUP(T289,'[2]15 16 Budget'!$D$4:$I$1196,6,FALSE)</f>
        <v>0</v>
      </c>
    </row>
    <row r="290" spans="17:24" x14ac:dyDescent="0.25">
      <c r="Q290" s="1" t="s">
        <v>46</v>
      </c>
      <c r="R290" s="1" t="s">
        <v>72</v>
      </c>
      <c r="S290" s="1" t="s">
        <v>47</v>
      </c>
      <c r="T290" s="1" t="s">
        <v>843</v>
      </c>
      <c r="U290" s="1" t="s">
        <v>844</v>
      </c>
      <c r="V290" s="4">
        <f>VLOOKUP(T290,'[2]15 16 Budget'!$D$4:$I$1196,4,FALSE)</f>
        <v>30956.9</v>
      </c>
      <c r="X290" s="4">
        <f>VLOOKUP(T290,'[2]15 16 Budget'!$D$4:$I$1196,6,FALSE)</f>
        <v>33000.055400000005</v>
      </c>
    </row>
    <row r="291" spans="17:24" x14ac:dyDescent="0.25">
      <c r="Q291" s="1" t="s">
        <v>46</v>
      </c>
      <c r="R291" s="1" t="s">
        <v>72</v>
      </c>
      <c r="S291" s="1" t="s">
        <v>52</v>
      </c>
      <c r="T291" s="1" t="s">
        <v>845</v>
      </c>
      <c r="U291" s="1" t="s">
        <v>846</v>
      </c>
      <c r="V291" s="4" t="str">
        <f>VLOOKUP(T291,'[2]15 16 Budget'!$D$4:$I$1196,4,FALSE)</f>
        <v xml:space="preserve">                         -  </v>
      </c>
      <c r="X291" s="4">
        <f>VLOOKUP(T291,'[2]15 16 Budget'!$D$4:$I$1196,6,FALSE)</f>
        <v>0</v>
      </c>
    </row>
    <row r="292" spans="17:24" x14ac:dyDescent="0.25">
      <c r="Q292" s="1" t="s">
        <v>46</v>
      </c>
      <c r="R292" s="1" t="s">
        <v>72</v>
      </c>
      <c r="S292" s="1" t="s">
        <v>56</v>
      </c>
      <c r="T292" s="1" t="s">
        <v>847</v>
      </c>
      <c r="U292" s="1" t="s">
        <v>848</v>
      </c>
      <c r="V292" s="4">
        <f>VLOOKUP(T292,'[2]15 16 Budget'!$D$4:$I$1196,4,FALSE)</f>
        <v>4460.16</v>
      </c>
      <c r="X292" s="4">
        <f>VLOOKUP(T292,'[2]15 16 Budget'!$D$4:$I$1196,6,FALSE)</f>
        <v>4754.5305600000002</v>
      </c>
    </row>
    <row r="293" spans="17:24" x14ac:dyDescent="0.25">
      <c r="Q293" s="1" t="s">
        <v>46</v>
      </c>
      <c r="R293" s="1" t="s">
        <v>72</v>
      </c>
      <c r="S293" s="1" t="s">
        <v>61</v>
      </c>
      <c r="T293" s="1" t="s">
        <v>849</v>
      </c>
      <c r="U293" s="1" t="s">
        <v>850</v>
      </c>
      <c r="V293" s="4">
        <f>VLOOKUP(T293,'[2]15 16 Budget'!$D$4:$I$1196,4,FALSE)</f>
        <v>107663.17</v>
      </c>
      <c r="X293" s="4">
        <f>VLOOKUP(T293,'[2]15 16 Budget'!$D$4:$I$1196,6,FALSE)</f>
        <v>114768.93922</v>
      </c>
    </row>
    <row r="294" spans="17:24" x14ac:dyDescent="0.25">
      <c r="Q294" s="1" t="s">
        <v>66</v>
      </c>
      <c r="R294" s="1" t="s">
        <v>72</v>
      </c>
      <c r="S294" s="1" t="s">
        <v>7</v>
      </c>
      <c r="T294" s="1" t="s">
        <v>851</v>
      </c>
      <c r="U294" s="1" t="s">
        <v>831</v>
      </c>
      <c r="V294" s="4">
        <f>VLOOKUP(T294,'[2]15 16 Budget'!$D$4:$I$1196,4,FALSE)</f>
        <v>95874.05</v>
      </c>
      <c r="X294" s="4">
        <f>VLOOKUP(T294,'[2]15 16 Budget'!$D$4:$I$1196,6,FALSE)</f>
        <v>102201.73730000001</v>
      </c>
    </row>
    <row r="295" spans="17:24" x14ac:dyDescent="0.25">
      <c r="Q295" s="1" t="s">
        <v>70</v>
      </c>
      <c r="R295" s="1" t="s">
        <v>72</v>
      </c>
      <c r="S295" s="1" t="s">
        <v>7</v>
      </c>
      <c r="T295" s="1" t="s">
        <v>852</v>
      </c>
      <c r="U295" s="1" t="s">
        <v>831</v>
      </c>
      <c r="V295" s="4">
        <f>VLOOKUP(T295,'[2]15 16 Budget'!$D$4:$I$1196,4,FALSE)</f>
        <v>57063.38</v>
      </c>
      <c r="X295" s="4">
        <f>VLOOKUP(T295,'[2]15 16 Budget'!$D$4:$I$1196,6,FALSE)</f>
        <v>60829.56308</v>
      </c>
    </row>
    <row r="296" spans="17:24" x14ac:dyDescent="0.25">
      <c r="Q296" s="1" t="s">
        <v>74</v>
      </c>
      <c r="R296" s="1" t="s">
        <v>72</v>
      </c>
      <c r="S296" s="1" t="s">
        <v>7</v>
      </c>
      <c r="T296" s="1" t="s">
        <v>853</v>
      </c>
      <c r="U296" s="1" t="s">
        <v>831</v>
      </c>
      <c r="V296" s="4" t="str">
        <f>VLOOKUP(T296,'[2]15 16 Budget'!$D$4:$I$1196,4,FALSE)</f>
        <v xml:space="preserve">                         -  </v>
      </c>
      <c r="X296" s="4">
        <f>VLOOKUP(T296,'[2]15 16 Budget'!$D$4:$I$1196,6,FALSE)</f>
        <v>0</v>
      </c>
    </row>
    <row r="297" spans="17:24" x14ac:dyDescent="0.25">
      <c r="Q297" s="1" t="s">
        <v>78</v>
      </c>
      <c r="R297" s="1" t="s">
        <v>72</v>
      </c>
      <c r="S297" s="1" t="s">
        <v>79</v>
      </c>
      <c r="T297" s="1" t="s">
        <v>854</v>
      </c>
      <c r="U297" s="1" t="s">
        <v>855</v>
      </c>
      <c r="V297" s="4" t="str">
        <f>VLOOKUP(T297,'[2]15 16 Budget'!$D$4:$I$1196,4,FALSE)</f>
        <v xml:space="preserve">                         -  </v>
      </c>
      <c r="X297" s="4">
        <f>VLOOKUP(T297,'[2]15 16 Budget'!$D$4:$I$1196,6,FALSE)</f>
        <v>0</v>
      </c>
    </row>
    <row r="298" spans="17:24" x14ac:dyDescent="0.25">
      <c r="Q298" s="1" t="s">
        <v>78</v>
      </c>
      <c r="R298" s="1" t="s">
        <v>72</v>
      </c>
      <c r="S298" s="1" t="s">
        <v>84</v>
      </c>
      <c r="T298" s="1" t="s">
        <v>856</v>
      </c>
      <c r="U298" s="1" t="s">
        <v>857</v>
      </c>
      <c r="V298" s="4">
        <f>VLOOKUP(T298,'[2]15 16 Budget'!$D$4:$I$1196,4,FALSE)</f>
        <v>248427.28</v>
      </c>
      <c r="X298" s="4">
        <f>VLOOKUP(T298,'[2]15 16 Budget'!$D$4:$I$1196,6,FALSE)</f>
        <v>264823.48048000003</v>
      </c>
    </row>
    <row r="299" spans="17:24" x14ac:dyDescent="0.25">
      <c r="Q299" s="1" t="s">
        <v>78</v>
      </c>
      <c r="R299" s="1" t="s">
        <v>72</v>
      </c>
      <c r="S299" s="1" t="s">
        <v>89</v>
      </c>
      <c r="T299" s="1" t="s">
        <v>858</v>
      </c>
      <c r="U299" s="1" t="s">
        <v>859</v>
      </c>
      <c r="V299" s="4" t="str">
        <f>VLOOKUP(T299,'[2]15 16 Budget'!$D$4:$I$1196,4,FALSE)</f>
        <v xml:space="preserve">                         -  </v>
      </c>
      <c r="X299" s="4">
        <f>VLOOKUP(T299,'[2]15 16 Budget'!$D$4:$I$1196,6,FALSE)</f>
        <v>0</v>
      </c>
    </row>
    <row r="300" spans="17:24" x14ac:dyDescent="0.25">
      <c r="Q300" s="1" t="s">
        <v>94</v>
      </c>
      <c r="R300" s="1" t="s">
        <v>72</v>
      </c>
      <c r="S300" s="1" t="s">
        <v>7</v>
      </c>
      <c r="T300" s="1" t="s">
        <v>860</v>
      </c>
      <c r="U300" s="1" t="s">
        <v>831</v>
      </c>
      <c r="V300" s="4">
        <f>VLOOKUP(T300,'[2]15 16 Budget'!$D$4:$I$1196,4,FALSE)</f>
        <v>15511.18</v>
      </c>
      <c r="X300" s="4">
        <f>VLOOKUP(T300,'[2]15 16 Budget'!$D$4:$I$1196,6,FALSE)</f>
        <v>16534.917880000001</v>
      </c>
    </row>
    <row r="301" spans="17:24" x14ac:dyDescent="0.25">
      <c r="Q301" s="1" t="s">
        <v>98</v>
      </c>
      <c r="R301" s="1" t="s">
        <v>72</v>
      </c>
      <c r="S301" s="1" t="s">
        <v>7</v>
      </c>
      <c r="T301" s="1" t="s">
        <v>861</v>
      </c>
      <c r="U301" s="1" t="s">
        <v>831</v>
      </c>
      <c r="V301" s="4">
        <f>VLOOKUP(T301,'[2]15 16 Budget'!$D$4:$I$1196,4,FALSE)</f>
        <v>36098.21</v>
      </c>
      <c r="X301" s="4">
        <f>VLOOKUP(T301,'[2]15 16 Budget'!$D$4:$I$1196,6,FALSE)</f>
        <v>38480.691859999999</v>
      </c>
    </row>
    <row r="302" spans="17:24" x14ac:dyDescent="0.25">
      <c r="Q302" s="1" t="s">
        <v>102</v>
      </c>
      <c r="R302" s="1" t="s">
        <v>72</v>
      </c>
      <c r="S302" s="1" t="s">
        <v>7</v>
      </c>
      <c r="T302" s="1" t="s">
        <v>862</v>
      </c>
      <c r="U302" s="1" t="s">
        <v>831</v>
      </c>
      <c r="V302" s="4" t="str">
        <f>VLOOKUP(T302,'[2]15 16 Budget'!$D$4:$I$1196,4,FALSE)</f>
        <v xml:space="preserve">                         -  </v>
      </c>
      <c r="X302" s="4">
        <f>VLOOKUP(T302,'[2]15 16 Budget'!$D$4:$I$1196,6,FALSE)</f>
        <v>0</v>
      </c>
    </row>
    <row r="303" spans="17:24" x14ac:dyDescent="0.25">
      <c r="Q303" s="1" t="s">
        <v>106</v>
      </c>
      <c r="R303" s="1" t="s">
        <v>72</v>
      </c>
      <c r="S303" s="1" t="s">
        <v>7</v>
      </c>
      <c r="T303" s="1" t="s">
        <v>863</v>
      </c>
      <c r="U303" s="1" t="s">
        <v>831</v>
      </c>
      <c r="V303" s="4" t="str">
        <f>VLOOKUP(T303,'[2]15 16 Budget'!$D$4:$I$1196,4,FALSE)</f>
        <v xml:space="preserve">                         -  </v>
      </c>
      <c r="X303" s="4">
        <f>VLOOKUP(T303,'[2]15 16 Budget'!$D$4:$I$1196,6,FALSE)</f>
        <v>0</v>
      </c>
    </row>
    <row r="304" spans="17:24" x14ac:dyDescent="0.25">
      <c r="Q304" s="1" t="s">
        <v>110</v>
      </c>
      <c r="R304" s="1" t="s">
        <v>72</v>
      </c>
      <c r="S304" s="1" t="s">
        <v>111</v>
      </c>
      <c r="T304" s="1" t="s">
        <v>864</v>
      </c>
      <c r="U304" s="1" t="s">
        <v>865</v>
      </c>
      <c r="V304" s="4">
        <f>VLOOKUP(T304,'[2]15 16 Budget'!$D$4:$I$1196,4,FALSE)</f>
        <v>28581.38</v>
      </c>
      <c r="X304" s="4">
        <f>VLOOKUP(T304,'[2]15 16 Budget'!$D$4:$I$1196,6,FALSE)</f>
        <v>30467.751080000002</v>
      </c>
    </row>
    <row r="305" spans="17:24" x14ac:dyDescent="0.25">
      <c r="Q305" s="1" t="s">
        <v>110</v>
      </c>
      <c r="R305" s="1" t="s">
        <v>72</v>
      </c>
      <c r="S305" s="1" t="s">
        <v>116</v>
      </c>
      <c r="T305" s="1" t="s">
        <v>866</v>
      </c>
      <c r="U305" s="1" t="s">
        <v>867</v>
      </c>
      <c r="V305" s="4">
        <f>VLOOKUP(T305,'[2]15 16 Budget'!$D$4:$I$1196,4,FALSE)</f>
        <v>7802.86</v>
      </c>
      <c r="X305" s="4">
        <f>VLOOKUP(T305,'[2]15 16 Budget'!$D$4:$I$1196,6,FALSE)</f>
        <v>8317.8487600000008</v>
      </c>
    </row>
    <row r="306" spans="17:24" x14ac:dyDescent="0.25">
      <c r="Q306" s="1" t="s">
        <v>121</v>
      </c>
      <c r="R306" s="1" t="s">
        <v>72</v>
      </c>
      <c r="S306" s="1" t="s">
        <v>7</v>
      </c>
      <c r="T306" s="1" t="s">
        <v>868</v>
      </c>
      <c r="U306" s="1" t="s">
        <v>831</v>
      </c>
      <c r="V306" s="4" t="str">
        <f>VLOOKUP(T306,'[2]15 16 Budget'!$D$4:$I$1196,4,FALSE)</f>
        <v xml:space="preserve">                         -  </v>
      </c>
      <c r="X306" s="4">
        <f>VLOOKUP(T306,'[2]15 16 Budget'!$D$4:$I$1196,6,FALSE)</f>
        <v>0</v>
      </c>
    </row>
    <row r="307" spans="17:24" x14ac:dyDescent="0.25">
      <c r="Q307" s="1" t="s">
        <v>10</v>
      </c>
      <c r="R307" s="1" t="s">
        <v>72</v>
      </c>
      <c r="S307" s="1" t="s">
        <v>7</v>
      </c>
      <c r="T307" s="1" t="s">
        <v>869</v>
      </c>
      <c r="U307" s="1" t="s">
        <v>831</v>
      </c>
      <c r="V307" s="4">
        <f>VLOOKUP(T307,'[2]15 16 Budget'!$D$4:$I$1196,4,FALSE)</f>
        <v>349023.24</v>
      </c>
      <c r="X307" s="4">
        <f>VLOOKUP(T307,'[2]15 16 Budget'!$D$4:$I$1196,6,FALSE)</f>
        <v>372058.77384000004</v>
      </c>
    </row>
    <row r="308" spans="17:24" x14ac:dyDescent="0.25">
      <c r="Q308" s="1" t="s">
        <v>59</v>
      </c>
      <c r="R308" s="1" t="s">
        <v>72</v>
      </c>
      <c r="S308" s="1" t="s">
        <v>7</v>
      </c>
      <c r="T308" s="1" t="s">
        <v>870</v>
      </c>
      <c r="U308" s="1" t="s">
        <v>831</v>
      </c>
      <c r="V308" s="4">
        <f>VLOOKUP(T308,'[2]15 16 Budget'!$D$4:$I$1196,4,FALSE)</f>
        <v>158584.14000000001</v>
      </c>
      <c r="X308" s="4">
        <f>VLOOKUP(T308,'[2]15 16 Budget'!$D$4:$I$1196,6,FALSE)</f>
        <v>169050.69324000002</v>
      </c>
    </row>
    <row r="309" spans="17:24" x14ac:dyDescent="0.25">
      <c r="Q309" s="1" t="s">
        <v>132</v>
      </c>
      <c r="R309" s="1" t="s">
        <v>72</v>
      </c>
      <c r="S309" s="1" t="s">
        <v>7</v>
      </c>
      <c r="T309" s="1" t="s">
        <v>871</v>
      </c>
      <c r="U309" s="1" t="s">
        <v>831</v>
      </c>
      <c r="V309" s="4">
        <f>VLOOKUP(T309,'[2]15 16 Budget'!$D$4:$I$1196,4,FALSE)</f>
        <v>145504.95999999999</v>
      </c>
      <c r="X309" s="4">
        <f>VLOOKUP(T309,'[2]15 16 Budget'!$D$4:$I$1196,6,FALSE)</f>
        <v>155108.28735999999</v>
      </c>
    </row>
    <row r="310" spans="17:24" x14ac:dyDescent="0.25">
      <c r="Q310" s="1" t="s">
        <v>136</v>
      </c>
      <c r="R310" s="1" t="s">
        <v>72</v>
      </c>
      <c r="S310" s="1" t="s">
        <v>7</v>
      </c>
      <c r="T310" s="1" t="s">
        <v>872</v>
      </c>
      <c r="U310" s="1" t="s">
        <v>831</v>
      </c>
      <c r="V310" s="4">
        <f>VLOOKUP(T310,'[2]15 16 Budget'!$D$4:$I$1196,4,FALSE)</f>
        <v>279204.8</v>
      </c>
      <c r="X310" s="4">
        <f>VLOOKUP(T310,'[2]15 16 Budget'!$D$4:$I$1196,6,FALSE)</f>
        <v>297632.31680000003</v>
      </c>
    </row>
    <row r="311" spans="17:24" x14ac:dyDescent="0.25">
      <c r="Q311" s="1" t="s">
        <v>140</v>
      </c>
      <c r="R311" s="1" t="s">
        <v>72</v>
      </c>
      <c r="S311" s="1" t="s">
        <v>7</v>
      </c>
      <c r="T311" s="1" t="s">
        <v>873</v>
      </c>
      <c r="U311" s="1" t="s">
        <v>831</v>
      </c>
      <c r="V311" s="4">
        <f>VLOOKUP(T311,'[2]15 16 Budget'!$D$4:$I$1196,4,FALSE)</f>
        <v>42541.2</v>
      </c>
      <c r="X311" s="4">
        <f>VLOOKUP(T311,'[2]15 16 Budget'!$D$4:$I$1196,6,FALSE)</f>
        <v>45348.919199999997</v>
      </c>
    </row>
    <row r="312" spans="17:24" x14ac:dyDescent="0.25">
      <c r="Q312" s="1" t="s">
        <v>6</v>
      </c>
      <c r="R312" s="1" t="s">
        <v>76</v>
      </c>
      <c r="S312" s="1" t="s">
        <v>7</v>
      </c>
      <c r="T312" s="1" t="s">
        <v>874</v>
      </c>
      <c r="U312" s="1" t="s">
        <v>875</v>
      </c>
      <c r="V312" s="4">
        <f>VLOOKUP(T312,'[2]15 16 Budget'!$D$4:$I$1196,4,FALSE)</f>
        <v>201890.96</v>
      </c>
      <c r="X312" s="4">
        <f>VLOOKUP(T312,'[2]15 16 Budget'!$D$4:$I$1196,6,FALSE)</f>
        <v>215215.76336000001</v>
      </c>
    </row>
    <row r="313" spans="17:24" x14ac:dyDescent="0.25">
      <c r="Q313" s="1" t="s">
        <v>12</v>
      </c>
      <c r="R313" s="1" t="s">
        <v>76</v>
      </c>
      <c r="S313" s="1" t="s">
        <v>7</v>
      </c>
      <c r="T313" s="1" t="s">
        <v>876</v>
      </c>
      <c r="U313" s="1" t="s">
        <v>875</v>
      </c>
      <c r="V313" s="4">
        <f>VLOOKUP(T313,'[2]15 16 Budget'!$D$4:$I$1196,4,FALSE)</f>
        <v>177811.91</v>
      </c>
      <c r="X313" s="4">
        <f>VLOOKUP(T313,'[2]15 16 Budget'!$D$4:$I$1196,6,FALSE)</f>
        <v>189547.49606</v>
      </c>
    </row>
    <row r="314" spans="17:24" x14ac:dyDescent="0.25">
      <c r="Q314" s="1" t="s">
        <v>16</v>
      </c>
      <c r="R314" s="1" t="s">
        <v>76</v>
      </c>
      <c r="S314" s="1" t="s">
        <v>17</v>
      </c>
      <c r="T314" s="1" t="s">
        <v>877</v>
      </c>
      <c r="U314" s="1" t="s">
        <v>878</v>
      </c>
      <c r="V314" s="4" t="str">
        <f>VLOOKUP(T314,'[2]15 16 Budget'!$D$4:$I$1196,4,FALSE)</f>
        <v xml:space="preserve">                         -  </v>
      </c>
      <c r="X314" s="4">
        <f>VLOOKUP(T314,'[2]15 16 Budget'!$D$4:$I$1196,6,FALSE)</f>
        <v>0</v>
      </c>
    </row>
    <row r="315" spans="17:24" x14ac:dyDescent="0.25">
      <c r="Q315" s="1" t="s">
        <v>16</v>
      </c>
      <c r="R315" s="1" t="s">
        <v>76</v>
      </c>
      <c r="S315" s="1" t="s">
        <v>22</v>
      </c>
      <c r="T315" s="1" t="s">
        <v>879</v>
      </c>
      <c r="U315" s="1" t="s">
        <v>880</v>
      </c>
      <c r="V315" s="4">
        <f>VLOOKUP(T315,'[2]15 16 Budget'!$D$4:$I$1196,4,FALSE)</f>
        <v>575532.76</v>
      </c>
      <c r="X315" s="4">
        <f>VLOOKUP(T315,'[2]15 16 Budget'!$D$4:$I$1196,6,FALSE)</f>
        <v>613517.92216000007</v>
      </c>
    </row>
    <row r="316" spans="17:24" x14ac:dyDescent="0.25">
      <c r="Q316" s="1" t="s">
        <v>16</v>
      </c>
      <c r="R316" s="1" t="s">
        <v>76</v>
      </c>
      <c r="S316" s="1" t="s">
        <v>27</v>
      </c>
      <c r="T316" s="1" t="s">
        <v>881</v>
      </c>
      <c r="U316" s="1" t="s">
        <v>882</v>
      </c>
      <c r="V316" s="4" t="str">
        <f>VLOOKUP(T316,'[2]15 16 Budget'!$D$4:$I$1196,4,FALSE)</f>
        <v xml:space="preserve">                         -  </v>
      </c>
      <c r="X316" s="4">
        <f>VLOOKUP(T316,'[2]15 16 Budget'!$D$4:$I$1196,6,FALSE)</f>
        <v>0</v>
      </c>
    </row>
    <row r="317" spans="17:24" x14ac:dyDescent="0.25">
      <c r="Q317" s="1" t="s">
        <v>32</v>
      </c>
      <c r="R317" s="1" t="s">
        <v>76</v>
      </c>
      <c r="S317" s="1" t="s">
        <v>7</v>
      </c>
      <c r="T317" s="1" t="s">
        <v>883</v>
      </c>
      <c r="U317" s="1" t="s">
        <v>875</v>
      </c>
      <c r="V317" s="4">
        <f>VLOOKUP(T317,'[2]15 16 Budget'!$D$4:$I$1196,4,FALSE)</f>
        <v>209949.95</v>
      </c>
      <c r="X317" s="4">
        <f>VLOOKUP(T317,'[2]15 16 Budget'!$D$4:$I$1196,6,FALSE)</f>
        <v>223806.64670000001</v>
      </c>
    </row>
    <row r="318" spans="17:24" x14ac:dyDescent="0.25">
      <c r="Q318" s="1" t="s">
        <v>36</v>
      </c>
      <c r="R318" s="1" t="s">
        <v>76</v>
      </c>
      <c r="S318" s="1" t="s">
        <v>7</v>
      </c>
      <c r="T318" s="1" t="s">
        <v>884</v>
      </c>
      <c r="U318" s="1" t="s">
        <v>875</v>
      </c>
      <c r="V318" s="4">
        <f>VLOOKUP(T318,'[2]15 16 Budget'!$D$4:$I$1196,4,FALSE)</f>
        <v>47912.42</v>
      </c>
      <c r="X318" s="4">
        <f>VLOOKUP(T318,'[2]15 16 Budget'!$D$4:$I$1196,6,FALSE)</f>
        <v>51074.639719999999</v>
      </c>
    </row>
    <row r="319" spans="17:24" x14ac:dyDescent="0.25">
      <c r="Q319" s="1" t="s">
        <v>40</v>
      </c>
      <c r="R319" s="1" t="s">
        <v>76</v>
      </c>
      <c r="S319" s="1" t="s">
        <v>41</v>
      </c>
      <c r="T319" s="1" t="s">
        <v>885</v>
      </c>
      <c r="U319" s="1" t="s">
        <v>886</v>
      </c>
      <c r="V319" s="4" t="str">
        <f>VLOOKUP(T319,'[2]15 16 Budget'!$D$4:$I$1196,4,FALSE)</f>
        <v xml:space="preserve">                         -  </v>
      </c>
      <c r="X319" s="4">
        <f>VLOOKUP(T319,'[2]15 16 Budget'!$D$4:$I$1196,6,FALSE)</f>
        <v>0</v>
      </c>
    </row>
    <row r="320" spans="17:24" x14ac:dyDescent="0.25">
      <c r="Q320" s="1" t="s">
        <v>46</v>
      </c>
      <c r="R320" s="1" t="s">
        <v>76</v>
      </c>
      <c r="S320" s="1" t="s">
        <v>47</v>
      </c>
      <c r="T320" s="1" t="s">
        <v>887</v>
      </c>
      <c r="U320" s="1" t="s">
        <v>888</v>
      </c>
      <c r="V320" s="4">
        <f>VLOOKUP(T320,'[2]15 16 Budget'!$D$4:$I$1196,4,FALSE)</f>
        <v>77196.44</v>
      </c>
      <c r="X320" s="4">
        <f>VLOOKUP(T320,'[2]15 16 Budget'!$D$4:$I$1196,6,FALSE)</f>
        <v>82291.405040000012</v>
      </c>
    </row>
    <row r="321" spans="17:24" x14ac:dyDescent="0.25">
      <c r="Q321" s="1" t="s">
        <v>46</v>
      </c>
      <c r="R321" s="1" t="s">
        <v>76</v>
      </c>
      <c r="S321" s="1" t="s">
        <v>52</v>
      </c>
      <c r="T321" s="1" t="s">
        <v>889</v>
      </c>
      <c r="U321" s="1" t="s">
        <v>890</v>
      </c>
      <c r="V321" s="4">
        <f>VLOOKUP(T321,'[2]15 16 Budget'!$D$4:$I$1196,4,FALSE)</f>
        <v>105191.12</v>
      </c>
      <c r="X321" s="4">
        <f>VLOOKUP(T321,'[2]15 16 Budget'!$D$4:$I$1196,6,FALSE)</f>
        <v>112133.73392</v>
      </c>
    </row>
    <row r="322" spans="17:24" x14ac:dyDescent="0.25">
      <c r="Q322" s="1" t="s">
        <v>46</v>
      </c>
      <c r="R322" s="1" t="s">
        <v>76</v>
      </c>
      <c r="S322" s="1" t="s">
        <v>56</v>
      </c>
      <c r="T322" s="1" t="s">
        <v>891</v>
      </c>
      <c r="U322" s="1" t="s">
        <v>892</v>
      </c>
      <c r="V322" s="4">
        <f>VLOOKUP(T322,'[2]15 16 Budget'!$D$4:$I$1196,4,FALSE)</f>
        <v>20698.13</v>
      </c>
      <c r="X322" s="4">
        <f>VLOOKUP(T322,'[2]15 16 Budget'!$D$4:$I$1196,6,FALSE)</f>
        <v>22064.206580000002</v>
      </c>
    </row>
    <row r="323" spans="17:24" x14ac:dyDescent="0.25">
      <c r="Q323" s="1" t="s">
        <v>46</v>
      </c>
      <c r="R323" s="1" t="s">
        <v>76</v>
      </c>
      <c r="S323" s="1" t="s">
        <v>61</v>
      </c>
      <c r="T323" s="1" t="s">
        <v>893</v>
      </c>
      <c r="U323" s="1" t="s">
        <v>894</v>
      </c>
      <c r="V323" s="4">
        <f>VLOOKUP(T323,'[2]15 16 Budget'!$D$4:$I$1196,4,FALSE)</f>
        <v>296991.34999999998</v>
      </c>
      <c r="X323" s="4">
        <f>VLOOKUP(T323,'[2]15 16 Budget'!$D$4:$I$1196,6,FALSE)</f>
        <v>316592.77909999999</v>
      </c>
    </row>
    <row r="324" spans="17:24" x14ac:dyDescent="0.25">
      <c r="Q324" s="1" t="s">
        <v>66</v>
      </c>
      <c r="R324" s="1" t="s">
        <v>76</v>
      </c>
      <c r="S324" s="1" t="s">
        <v>7</v>
      </c>
      <c r="T324" s="1" t="s">
        <v>895</v>
      </c>
      <c r="U324" s="1" t="s">
        <v>875</v>
      </c>
      <c r="V324" s="4">
        <f>VLOOKUP(T324,'[2]15 16 Budget'!$D$4:$I$1196,4,FALSE)</f>
        <v>227708.98</v>
      </c>
      <c r="X324" s="4">
        <f>VLOOKUP(T324,'[2]15 16 Budget'!$D$4:$I$1196,6,FALSE)</f>
        <v>242737.77268000002</v>
      </c>
    </row>
    <row r="325" spans="17:24" x14ac:dyDescent="0.25">
      <c r="Q325" s="1" t="s">
        <v>70</v>
      </c>
      <c r="R325" s="1" t="s">
        <v>76</v>
      </c>
      <c r="S325" s="1" t="s">
        <v>7</v>
      </c>
      <c r="T325" s="1" t="s">
        <v>896</v>
      </c>
      <c r="U325" s="1" t="s">
        <v>875</v>
      </c>
      <c r="V325" s="4">
        <f>VLOOKUP(T325,'[2]15 16 Budget'!$D$4:$I$1196,4,FALSE)</f>
        <v>130783.53</v>
      </c>
      <c r="X325" s="4">
        <f>VLOOKUP(T325,'[2]15 16 Budget'!$D$4:$I$1196,6,FALSE)</f>
        <v>139415.24298000001</v>
      </c>
    </row>
    <row r="326" spans="17:24" x14ac:dyDescent="0.25">
      <c r="Q326" s="1" t="s">
        <v>74</v>
      </c>
      <c r="R326" s="1" t="s">
        <v>76</v>
      </c>
      <c r="S326" s="1" t="s">
        <v>7</v>
      </c>
      <c r="T326" s="1" t="s">
        <v>897</v>
      </c>
      <c r="U326" s="1" t="s">
        <v>875</v>
      </c>
      <c r="V326" s="4">
        <f>VLOOKUP(T326,'[2]15 16 Budget'!$D$4:$I$1196,4,FALSE)</f>
        <v>12853.7</v>
      </c>
      <c r="X326" s="4">
        <f>VLOOKUP(T326,'[2]15 16 Budget'!$D$4:$I$1196,6,FALSE)</f>
        <v>13702.044200000002</v>
      </c>
    </row>
    <row r="327" spans="17:24" x14ac:dyDescent="0.25">
      <c r="Q327" s="1" t="s">
        <v>78</v>
      </c>
      <c r="R327" s="1" t="s">
        <v>76</v>
      </c>
      <c r="S327" s="1" t="s">
        <v>79</v>
      </c>
      <c r="T327" s="1" t="s">
        <v>898</v>
      </c>
      <c r="U327" s="1" t="s">
        <v>899</v>
      </c>
      <c r="V327" s="4" t="str">
        <f>VLOOKUP(T327,'[2]15 16 Budget'!$D$4:$I$1196,4,FALSE)</f>
        <v xml:space="preserve">                         -  </v>
      </c>
      <c r="X327" s="4">
        <f>VLOOKUP(T327,'[2]15 16 Budget'!$D$4:$I$1196,6,FALSE)</f>
        <v>0</v>
      </c>
    </row>
    <row r="328" spans="17:24" x14ac:dyDescent="0.25">
      <c r="Q328" s="1" t="s">
        <v>78</v>
      </c>
      <c r="R328" s="1" t="s">
        <v>76</v>
      </c>
      <c r="S328" s="1" t="s">
        <v>84</v>
      </c>
      <c r="T328" s="1" t="s">
        <v>900</v>
      </c>
      <c r="U328" s="1" t="s">
        <v>901</v>
      </c>
      <c r="V328" s="4">
        <f>VLOOKUP(T328,'[2]15 16 Budget'!$D$4:$I$1196,4,FALSE)</f>
        <v>538140.07999999996</v>
      </c>
      <c r="X328" s="4">
        <f>VLOOKUP(T328,'[2]15 16 Budget'!$D$4:$I$1196,6,FALSE)</f>
        <v>573657.32527999999</v>
      </c>
    </row>
    <row r="329" spans="17:24" x14ac:dyDescent="0.25">
      <c r="Q329" s="1" t="s">
        <v>78</v>
      </c>
      <c r="R329" s="1" t="s">
        <v>76</v>
      </c>
      <c r="S329" s="1" t="s">
        <v>89</v>
      </c>
      <c r="T329" s="1" t="s">
        <v>902</v>
      </c>
      <c r="U329" s="1" t="s">
        <v>903</v>
      </c>
      <c r="V329" s="4" t="str">
        <f>VLOOKUP(T329,'[2]15 16 Budget'!$D$4:$I$1196,4,FALSE)</f>
        <v xml:space="preserve">                         -  </v>
      </c>
      <c r="X329" s="4">
        <f>VLOOKUP(T329,'[2]15 16 Budget'!$D$4:$I$1196,6,FALSE)</f>
        <v>0</v>
      </c>
    </row>
    <row r="330" spans="17:24" x14ac:dyDescent="0.25">
      <c r="Q330" s="1" t="s">
        <v>94</v>
      </c>
      <c r="R330" s="1" t="s">
        <v>76</v>
      </c>
      <c r="S330" s="1" t="s">
        <v>7</v>
      </c>
      <c r="T330" s="1" t="s">
        <v>904</v>
      </c>
      <c r="U330" s="1" t="s">
        <v>875</v>
      </c>
      <c r="V330" s="4">
        <f>VLOOKUP(T330,'[2]15 16 Budget'!$D$4:$I$1196,4,FALSE)</f>
        <v>62233.919999999998</v>
      </c>
      <c r="X330" s="4">
        <f>VLOOKUP(T330,'[2]15 16 Budget'!$D$4:$I$1196,6,FALSE)</f>
        <v>66341.358720000004</v>
      </c>
    </row>
    <row r="331" spans="17:24" x14ac:dyDescent="0.25">
      <c r="Q331" s="1" t="s">
        <v>98</v>
      </c>
      <c r="R331" s="1" t="s">
        <v>76</v>
      </c>
      <c r="S331" s="1" t="s">
        <v>7</v>
      </c>
      <c r="T331" s="1" t="s">
        <v>905</v>
      </c>
      <c r="U331" s="1" t="s">
        <v>875</v>
      </c>
      <c r="V331" s="4">
        <f>VLOOKUP(T331,'[2]15 16 Budget'!$D$4:$I$1196,4,FALSE)</f>
        <v>120310.31</v>
      </c>
      <c r="X331" s="4">
        <f>VLOOKUP(T331,'[2]15 16 Budget'!$D$4:$I$1196,6,FALSE)</f>
        <v>128250.79046</v>
      </c>
    </row>
    <row r="332" spans="17:24" x14ac:dyDescent="0.25">
      <c r="Q332" s="1" t="s">
        <v>102</v>
      </c>
      <c r="R332" s="1" t="s">
        <v>76</v>
      </c>
      <c r="S332" s="1" t="s">
        <v>7</v>
      </c>
      <c r="T332" s="1" t="s">
        <v>906</v>
      </c>
      <c r="U332" s="1" t="s">
        <v>875</v>
      </c>
      <c r="V332" s="4" t="str">
        <f>VLOOKUP(T332,'[2]15 16 Budget'!$D$4:$I$1196,4,FALSE)</f>
        <v xml:space="preserve">                         -  </v>
      </c>
      <c r="X332" s="4">
        <f>VLOOKUP(T332,'[2]15 16 Budget'!$D$4:$I$1196,6,FALSE)</f>
        <v>0</v>
      </c>
    </row>
    <row r="333" spans="17:24" x14ac:dyDescent="0.25">
      <c r="Q333" s="1" t="s">
        <v>106</v>
      </c>
      <c r="R333" s="1" t="s">
        <v>76</v>
      </c>
      <c r="S333" s="1" t="s">
        <v>7</v>
      </c>
      <c r="T333" s="1" t="s">
        <v>907</v>
      </c>
      <c r="U333" s="1" t="s">
        <v>875</v>
      </c>
      <c r="V333" s="4">
        <f>VLOOKUP(T333,'[2]15 16 Budget'!$D$4:$I$1196,4,FALSE)</f>
        <v>27040.89</v>
      </c>
      <c r="X333" s="4">
        <f>VLOOKUP(T333,'[2]15 16 Budget'!$D$4:$I$1196,6,FALSE)</f>
        <v>28825.588739999999</v>
      </c>
    </row>
    <row r="334" spans="17:24" x14ac:dyDescent="0.25">
      <c r="Q334" s="1" t="s">
        <v>110</v>
      </c>
      <c r="R334" s="1" t="s">
        <v>76</v>
      </c>
      <c r="S334" s="1" t="s">
        <v>111</v>
      </c>
      <c r="T334" s="1" t="s">
        <v>908</v>
      </c>
      <c r="U334" s="1" t="s">
        <v>909</v>
      </c>
      <c r="V334" s="4">
        <f>VLOOKUP(T334,'[2]15 16 Budget'!$D$4:$I$1196,4,FALSE)</f>
        <v>107544.4</v>
      </c>
      <c r="X334" s="4">
        <f>VLOOKUP(T334,'[2]15 16 Budget'!$D$4:$I$1196,6,FALSE)</f>
        <v>114642.33040000001</v>
      </c>
    </row>
    <row r="335" spans="17:24" x14ac:dyDescent="0.25">
      <c r="Q335" s="1" t="s">
        <v>110</v>
      </c>
      <c r="R335" s="1" t="s">
        <v>76</v>
      </c>
      <c r="S335" s="1" t="s">
        <v>116</v>
      </c>
      <c r="T335" s="1" t="s">
        <v>910</v>
      </c>
      <c r="U335" s="1" t="s">
        <v>911</v>
      </c>
      <c r="V335" s="4">
        <f>VLOOKUP(T335,'[2]15 16 Budget'!$D$4:$I$1196,4,FALSE)</f>
        <v>57197.88</v>
      </c>
      <c r="X335" s="4">
        <f>VLOOKUP(T335,'[2]15 16 Budget'!$D$4:$I$1196,6,FALSE)</f>
        <v>60972.94008</v>
      </c>
    </row>
    <row r="336" spans="17:24" x14ac:dyDescent="0.25">
      <c r="Q336" s="1" t="s">
        <v>121</v>
      </c>
      <c r="R336" s="1" t="s">
        <v>76</v>
      </c>
      <c r="S336" s="1" t="s">
        <v>7</v>
      </c>
      <c r="T336" s="1" t="s">
        <v>912</v>
      </c>
      <c r="U336" s="1" t="s">
        <v>875</v>
      </c>
      <c r="V336" s="4" t="str">
        <f>VLOOKUP(T336,'[2]15 16 Budget'!$D$4:$I$1196,4,FALSE)</f>
        <v xml:space="preserve">                         -  </v>
      </c>
      <c r="X336" s="4">
        <f>VLOOKUP(T336,'[2]15 16 Budget'!$D$4:$I$1196,6,FALSE)</f>
        <v>0</v>
      </c>
    </row>
    <row r="337" spans="17:24" x14ac:dyDescent="0.25">
      <c r="Q337" s="1" t="s">
        <v>10</v>
      </c>
      <c r="R337" s="1" t="s">
        <v>76</v>
      </c>
      <c r="S337" s="1" t="s">
        <v>7</v>
      </c>
      <c r="T337" s="1" t="s">
        <v>913</v>
      </c>
      <c r="U337" s="1" t="s">
        <v>875</v>
      </c>
      <c r="V337" s="4">
        <f>VLOOKUP(T337,'[2]15 16 Budget'!$D$4:$I$1196,4,FALSE)</f>
        <v>977232.55</v>
      </c>
      <c r="X337" s="4">
        <f>VLOOKUP(T337,'[2]15 16 Budget'!$D$4:$I$1196,6,FALSE)</f>
        <v>1041729.8983000001</v>
      </c>
    </row>
    <row r="338" spans="17:24" x14ac:dyDescent="0.25">
      <c r="Q338" s="1" t="s">
        <v>59</v>
      </c>
      <c r="R338" s="1" t="s">
        <v>76</v>
      </c>
      <c r="S338" s="1" t="s">
        <v>7</v>
      </c>
      <c r="T338" s="1" t="s">
        <v>914</v>
      </c>
      <c r="U338" s="1" t="s">
        <v>875</v>
      </c>
      <c r="V338" s="4">
        <f>VLOOKUP(T338,'[2]15 16 Budget'!$D$4:$I$1196,4,FALSE)</f>
        <v>551070.19999999995</v>
      </c>
      <c r="X338" s="4">
        <f>VLOOKUP(T338,'[2]15 16 Budget'!$D$4:$I$1196,6,FALSE)</f>
        <v>587440.83319999999</v>
      </c>
    </row>
    <row r="339" spans="17:24" x14ac:dyDescent="0.25">
      <c r="Q339" s="1" t="s">
        <v>132</v>
      </c>
      <c r="R339" s="1" t="s">
        <v>76</v>
      </c>
      <c r="S339" s="1" t="s">
        <v>7</v>
      </c>
      <c r="T339" s="1" t="s">
        <v>915</v>
      </c>
      <c r="U339" s="1" t="s">
        <v>875</v>
      </c>
      <c r="V339" s="4">
        <f>VLOOKUP(T339,'[2]15 16 Budget'!$D$4:$I$1196,4,FALSE)</f>
        <v>467001.56</v>
      </c>
      <c r="X339" s="4">
        <f>VLOOKUP(T339,'[2]15 16 Budget'!$D$4:$I$1196,6,FALSE)</f>
        <v>497823.66296000005</v>
      </c>
    </row>
    <row r="340" spans="17:24" x14ac:dyDescent="0.25">
      <c r="Q340" s="1" t="s">
        <v>136</v>
      </c>
      <c r="R340" s="1" t="s">
        <v>76</v>
      </c>
      <c r="S340" s="1" t="s">
        <v>7</v>
      </c>
      <c r="T340" s="1" t="s">
        <v>916</v>
      </c>
      <c r="U340" s="1" t="s">
        <v>875</v>
      </c>
      <c r="V340" s="4">
        <f>VLOOKUP(T340,'[2]15 16 Budget'!$D$4:$I$1196,4,FALSE)</f>
        <v>730145.06</v>
      </c>
      <c r="X340" s="4">
        <f>VLOOKUP(T340,'[2]15 16 Budget'!$D$4:$I$1196,6,FALSE)</f>
        <v>778334.63396000012</v>
      </c>
    </row>
    <row r="341" spans="17:24" x14ac:dyDescent="0.25">
      <c r="Q341" s="1" t="s">
        <v>140</v>
      </c>
      <c r="R341" s="1" t="s">
        <v>76</v>
      </c>
      <c r="S341" s="1" t="s">
        <v>7</v>
      </c>
      <c r="T341" s="1" t="s">
        <v>917</v>
      </c>
      <c r="U341" s="1" t="s">
        <v>875</v>
      </c>
      <c r="V341" s="4">
        <f>VLOOKUP(T341,'[2]15 16 Budget'!$D$4:$I$1196,4,FALSE)</f>
        <v>99214.12</v>
      </c>
      <c r="X341" s="4">
        <f>VLOOKUP(T341,'[2]15 16 Budget'!$D$4:$I$1196,6,FALSE)</f>
        <v>105762.25192</v>
      </c>
    </row>
    <row r="342" spans="17:24" x14ac:dyDescent="0.25">
      <c r="Q342" s="1" t="s">
        <v>6</v>
      </c>
      <c r="R342" s="1" t="s">
        <v>82</v>
      </c>
      <c r="S342" s="1" t="s">
        <v>7</v>
      </c>
      <c r="T342" s="1" t="s">
        <v>918</v>
      </c>
      <c r="U342" s="1" t="s">
        <v>919</v>
      </c>
      <c r="V342" s="4">
        <f>VLOOKUP(T342,'[2]15 16 Budget'!$D$4:$I$1196,4,FALSE)</f>
        <v>16309.68</v>
      </c>
      <c r="X342" s="4">
        <f>VLOOKUP(T342,'[2]15 16 Budget'!$D$4:$I$1196,6,FALSE)</f>
        <v>17386.118880000002</v>
      </c>
    </row>
    <row r="343" spans="17:24" x14ac:dyDescent="0.25">
      <c r="Q343" s="1" t="s">
        <v>12</v>
      </c>
      <c r="R343" s="1" t="s">
        <v>82</v>
      </c>
      <c r="S343" s="1" t="s">
        <v>7</v>
      </c>
      <c r="T343" s="1" t="s">
        <v>920</v>
      </c>
      <c r="U343" s="1" t="s">
        <v>919</v>
      </c>
      <c r="V343" s="4">
        <f>VLOOKUP(T343,'[2]15 16 Budget'!$D$4:$I$1196,4,FALSE)</f>
        <v>3318.27</v>
      </c>
      <c r="X343" s="4">
        <f>VLOOKUP(T343,'[2]15 16 Budget'!$D$4:$I$1196,6,FALSE)</f>
        <v>3537.2758200000003</v>
      </c>
    </row>
    <row r="344" spans="17:24" x14ac:dyDescent="0.25">
      <c r="Q344" s="1" t="s">
        <v>16</v>
      </c>
      <c r="R344" s="1" t="s">
        <v>82</v>
      </c>
      <c r="S344" s="1" t="s">
        <v>17</v>
      </c>
      <c r="T344" s="1" t="s">
        <v>921</v>
      </c>
      <c r="U344" s="1" t="s">
        <v>922</v>
      </c>
      <c r="V344" s="4">
        <f>VLOOKUP(T344,'[2]15 16 Budget'!$D$4:$I$1196,4,FALSE)</f>
        <v>300.41000000000003</v>
      </c>
      <c r="X344" s="4">
        <f>VLOOKUP(T344,'[2]15 16 Budget'!$D$4:$I$1196,6,FALSE)</f>
        <v>320.23706000000004</v>
      </c>
    </row>
    <row r="345" spans="17:24" x14ac:dyDescent="0.25">
      <c r="Q345" s="1" t="s">
        <v>16</v>
      </c>
      <c r="R345" s="1" t="s">
        <v>82</v>
      </c>
      <c r="S345" s="1" t="s">
        <v>22</v>
      </c>
      <c r="T345" s="1" t="s">
        <v>923</v>
      </c>
      <c r="U345" s="1" t="s">
        <v>924</v>
      </c>
      <c r="V345" s="4">
        <f>VLOOKUP(T345,'[2]15 16 Budget'!$D$4:$I$1196,4,FALSE)</f>
        <v>30404.33</v>
      </c>
      <c r="X345" s="4">
        <f>VLOOKUP(T345,'[2]15 16 Budget'!$D$4:$I$1196,6,FALSE)</f>
        <v>32411.015780000005</v>
      </c>
    </row>
    <row r="346" spans="17:24" x14ac:dyDescent="0.25">
      <c r="Q346" s="1" t="s">
        <v>16</v>
      </c>
      <c r="R346" s="1" t="s">
        <v>82</v>
      </c>
      <c r="S346" s="1" t="s">
        <v>27</v>
      </c>
      <c r="T346" s="1" t="s">
        <v>925</v>
      </c>
      <c r="U346" s="1" t="s">
        <v>926</v>
      </c>
      <c r="V346" s="4" t="str">
        <f>VLOOKUP(T346,'[2]15 16 Budget'!$D$4:$I$1196,4,FALSE)</f>
        <v xml:space="preserve">                         -  </v>
      </c>
      <c r="X346" s="4">
        <f>VLOOKUP(T346,'[2]15 16 Budget'!$D$4:$I$1196,6,FALSE)</f>
        <v>0</v>
      </c>
    </row>
    <row r="347" spans="17:24" x14ac:dyDescent="0.25">
      <c r="Q347" s="1" t="s">
        <v>32</v>
      </c>
      <c r="R347" s="1" t="s">
        <v>82</v>
      </c>
      <c r="S347" s="1" t="s">
        <v>7</v>
      </c>
      <c r="T347" s="1" t="s">
        <v>927</v>
      </c>
      <c r="U347" s="1" t="s">
        <v>919</v>
      </c>
      <c r="V347" s="4">
        <f>VLOOKUP(T347,'[2]15 16 Budget'!$D$4:$I$1196,4,FALSE)</f>
        <v>9280.93</v>
      </c>
      <c r="X347" s="4">
        <f>VLOOKUP(T347,'[2]15 16 Budget'!$D$4:$I$1196,6,FALSE)</f>
        <v>9893.4713800000009</v>
      </c>
    </row>
    <row r="348" spans="17:24" x14ac:dyDescent="0.25">
      <c r="Q348" s="1" t="s">
        <v>36</v>
      </c>
      <c r="R348" s="1" t="s">
        <v>82</v>
      </c>
      <c r="S348" s="1" t="s">
        <v>7</v>
      </c>
      <c r="T348" s="1" t="s">
        <v>928</v>
      </c>
      <c r="U348" s="1" t="s">
        <v>919</v>
      </c>
      <c r="V348" s="4">
        <f>VLOOKUP(T348,'[2]15 16 Budget'!$D$4:$I$1196,4,FALSE)</f>
        <v>2682.46</v>
      </c>
      <c r="X348" s="4">
        <f>VLOOKUP(T348,'[2]15 16 Budget'!$D$4:$I$1196,6,FALSE)</f>
        <v>2859.5023600000004</v>
      </c>
    </row>
    <row r="349" spans="17:24" x14ac:dyDescent="0.25">
      <c r="Q349" s="1" t="s">
        <v>40</v>
      </c>
      <c r="R349" s="1" t="s">
        <v>82</v>
      </c>
      <c r="S349" s="1" t="s">
        <v>41</v>
      </c>
      <c r="T349" s="1" t="s">
        <v>929</v>
      </c>
      <c r="U349" s="1" t="s">
        <v>930</v>
      </c>
      <c r="V349" s="4" t="str">
        <f>VLOOKUP(T349,'[2]15 16 Budget'!$D$4:$I$1196,4,FALSE)</f>
        <v xml:space="preserve">                         -  </v>
      </c>
      <c r="X349" s="4">
        <f>VLOOKUP(T349,'[2]15 16 Budget'!$D$4:$I$1196,6,FALSE)</f>
        <v>0</v>
      </c>
    </row>
    <row r="350" spans="17:24" x14ac:dyDescent="0.25">
      <c r="Q350" s="1" t="s">
        <v>46</v>
      </c>
      <c r="R350" s="1" t="s">
        <v>82</v>
      </c>
      <c r="S350" s="1" t="s">
        <v>47</v>
      </c>
      <c r="T350" s="1" t="s">
        <v>931</v>
      </c>
      <c r="U350" s="1" t="s">
        <v>932</v>
      </c>
      <c r="V350" s="4">
        <f>VLOOKUP(T350,'[2]15 16 Budget'!$D$4:$I$1196,4,FALSE)</f>
        <v>1802.49</v>
      </c>
      <c r="X350" s="4">
        <f>VLOOKUP(T350,'[2]15 16 Budget'!$D$4:$I$1196,6,FALSE)</f>
        <v>1921.45434</v>
      </c>
    </row>
    <row r="351" spans="17:24" x14ac:dyDescent="0.25">
      <c r="Q351" s="1" t="s">
        <v>46</v>
      </c>
      <c r="R351" s="1" t="s">
        <v>82</v>
      </c>
      <c r="S351" s="1" t="s">
        <v>52</v>
      </c>
      <c r="T351" s="1" t="s">
        <v>933</v>
      </c>
      <c r="U351" s="1" t="s">
        <v>934</v>
      </c>
      <c r="V351" s="4">
        <f>VLOOKUP(T351,'[2]15 16 Budget'!$D$4:$I$1196,4,FALSE)</f>
        <v>4806.63</v>
      </c>
      <c r="X351" s="4">
        <f>VLOOKUP(T351,'[2]15 16 Budget'!$D$4:$I$1196,6,FALSE)</f>
        <v>5123.8675800000001</v>
      </c>
    </row>
    <row r="352" spans="17:24" x14ac:dyDescent="0.25">
      <c r="Q352" s="1" t="s">
        <v>46</v>
      </c>
      <c r="R352" s="1" t="s">
        <v>82</v>
      </c>
      <c r="S352" s="1" t="s">
        <v>56</v>
      </c>
      <c r="T352" s="1" t="s">
        <v>935</v>
      </c>
      <c r="U352" s="1" t="s">
        <v>936</v>
      </c>
      <c r="V352" s="4">
        <f>VLOOKUP(T352,'[2]15 16 Budget'!$D$4:$I$1196,4,FALSE)</f>
        <v>901.24</v>
      </c>
      <c r="X352" s="4">
        <f>VLOOKUP(T352,'[2]15 16 Budget'!$D$4:$I$1196,6,FALSE)</f>
        <v>960.72184000000004</v>
      </c>
    </row>
    <row r="353" spans="17:24" x14ac:dyDescent="0.25">
      <c r="Q353" s="1" t="s">
        <v>46</v>
      </c>
      <c r="R353" s="1" t="s">
        <v>82</v>
      </c>
      <c r="S353" s="1" t="s">
        <v>61</v>
      </c>
      <c r="T353" s="1" t="s">
        <v>937</v>
      </c>
      <c r="U353" s="1" t="s">
        <v>938</v>
      </c>
      <c r="V353" s="4">
        <f>VLOOKUP(T353,'[2]15 16 Budget'!$D$4:$I$1196,4,FALSE)</f>
        <v>13064.11</v>
      </c>
      <c r="X353" s="4">
        <f>VLOOKUP(T353,'[2]15 16 Budget'!$D$4:$I$1196,6,FALSE)</f>
        <v>13926.341260000001</v>
      </c>
    </row>
    <row r="354" spans="17:24" x14ac:dyDescent="0.25">
      <c r="Q354" s="1" t="s">
        <v>66</v>
      </c>
      <c r="R354" s="1" t="s">
        <v>82</v>
      </c>
      <c r="S354" s="1" t="s">
        <v>7</v>
      </c>
      <c r="T354" s="1" t="s">
        <v>939</v>
      </c>
      <c r="U354" s="1" t="s">
        <v>919</v>
      </c>
      <c r="V354" s="4">
        <f>VLOOKUP(T354,'[2]15 16 Budget'!$D$4:$I$1196,4,FALSE)</f>
        <v>8692.8700000000008</v>
      </c>
      <c r="X354" s="4">
        <f>VLOOKUP(T354,'[2]15 16 Budget'!$D$4:$I$1196,6,FALSE)</f>
        <v>9266.5994200000005</v>
      </c>
    </row>
    <row r="355" spans="17:24" x14ac:dyDescent="0.25">
      <c r="Q355" s="1" t="s">
        <v>70</v>
      </c>
      <c r="R355" s="1" t="s">
        <v>82</v>
      </c>
      <c r="S355" s="1" t="s">
        <v>7</v>
      </c>
      <c r="T355" s="1" t="s">
        <v>940</v>
      </c>
      <c r="U355" s="1" t="s">
        <v>919</v>
      </c>
      <c r="V355" s="4">
        <f>VLOOKUP(T355,'[2]15 16 Budget'!$D$4:$I$1196,4,FALSE)</f>
        <v>7030.33</v>
      </c>
      <c r="X355" s="4">
        <f>VLOOKUP(T355,'[2]15 16 Budget'!$D$4:$I$1196,6,FALSE)</f>
        <v>7494.3317800000004</v>
      </c>
    </row>
    <row r="356" spans="17:24" x14ac:dyDescent="0.25">
      <c r="Q356" s="1" t="s">
        <v>74</v>
      </c>
      <c r="R356" s="1" t="s">
        <v>82</v>
      </c>
      <c r="S356" s="1" t="s">
        <v>7</v>
      </c>
      <c r="T356" s="1" t="s">
        <v>941</v>
      </c>
      <c r="U356" s="1" t="s">
        <v>919</v>
      </c>
      <c r="V356" s="4">
        <f>VLOOKUP(T356,'[2]15 16 Budget'!$D$4:$I$1196,4,FALSE)</f>
        <v>835.57</v>
      </c>
      <c r="X356" s="4">
        <f>VLOOKUP(T356,'[2]15 16 Budget'!$D$4:$I$1196,6,FALSE)</f>
        <v>890.71762000000012</v>
      </c>
    </row>
    <row r="357" spans="17:24" x14ac:dyDescent="0.25">
      <c r="Q357" s="1" t="s">
        <v>78</v>
      </c>
      <c r="R357" s="1" t="s">
        <v>82</v>
      </c>
      <c r="S357" s="1" t="s">
        <v>79</v>
      </c>
      <c r="T357" s="1" t="s">
        <v>942</v>
      </c>
      <c r="U357" s="1" t="s">
        <v>943</v>
      </c>
      <c r="V357" s="4" t="str">
        <f>VLOOKUP(T357,'[2]15 16 Budget'!$D$4:$I$1196,4,FALSE)</f>
        <v xml:space="preserve">                         -  </v>
      </c>
      <c r="X357" s="4">
        <f>VLOOKUP(T357,'[2]15 16 Budget'!$D$4:$I$1196,6,FALSE)</f>
        <v>0</v>
      </c>
    </row>
    <row r="358" spans="17:24" x14ac:dyDescent="0.25">
      <c r="Q358" s="1" t="s">
        <v>78</v>
      </c>
      <c r="R358" s="1" t="s">
        <v>82</v>
      </c>
      <c r="S358" s="1" t="s">
        <v>84</v>
      </c>
      <c r="T358" s="1" t="s">
        <v>944</v>
      </c>
      <c r="U358" s="1" t="s">
        <v>945</v>
      </c>
      <c r="V358" s="4">
        <f>VLOOKUP(T358,'[2]15 16 Budget'!$D$4:$I$1196,4,FALSE)</f>
        <v>28167.14</v>
      </c>
      <c r="X358" s="4">
        <f>VLOOKUP(T358,'[2]15 16 Budget'!$D$4:$I$1196,6,FALSE)</f>
        <v>30026.17124</v>
      </c>
    </row>
    <row r="359" spans="17:24" x14ac:dyDescent="0.25">
      <c r="Q359" s="1" t="s">
        <v>78</v>
      </c>
      <c r="R359" s="1" t="s">
        <v>82</v>
      </c>
      <c r="S359" s="1" t="s">
        <v>89</v>
      </c>
      <c r="T359" s="1" t="s">
        <v>946</v>
      </c>
      <c r="U359" s="1" t="s">
        <v>947</v>
      </c>
      <c r="V359" s="4" t="str">
        <f>VLOOKUP(T359,'[2]15 16 Budget'!$D$4:$I$1196,4,FALSE)</f>
        <v xml:space="preserve">                         -  </v>
      </c>
      <c r="X359" s="4">
        <f>VLOOKUP(T359,'[2]15 16 Budget'!$D$4:$I$1196,6,FALSE)</f>
        <v>0</v>
      </c>
    </row>
    <row r="360" spans="17:24" x14ac:dyDescent="0.25">
      <c r="Q360" s="1" t="s">
        <v>94</v>
      </c>
      <c r="R360" s="1" t="s">
        <v>82</v>
      </c>
      <c r="S360" s="1" t="s">
        <v>7</v>
      </c>
      <c r="T360" s="1" t="s">
        <v>948</v>
      </c>
      <c r="U360" s="1" t="s">
        <v>919</v>
      </c>
      <c r="V360" s="4">
        <f>VLOOKUP(T360,'[2]15 16 Budget'!$D$4:$I$1196,4,FALSE)</f>
        <v>4204.6499999999996</v>
      </c>
      <c r="X360" s="4">
        <f>VLOOKUP(T360,'[2]15 16 Budget'!$D$4:$I$1196,6,FALSE)</f>
        <v>4482.1569</v>
      </c>
    </row>
    <row r="361" spans="17:24" x14ac:dyDescent="0.25">
      <c r="Q361" s="1" t="s">
        <v>98</v>
      </c>
      <c r="R361" s="1" t="s">
        <v>82</v>
      </c>
      <c r="S361" s="1" t="s">
        <v>7</v>
      </c>
      <c r="T361" s="1" t="s">
        <v>949</v>
      </c>
      <c r="U361" s="1" t="s">
        <v>919</v>
      </c>
      <c r="V361" s="4">
        <f>VLOOKUP(T361,'[2]15 16 Budget'!$D$4:$I$1196,4,FALSE)</f>
        <v>7100.87</v>
      </c>
      <c r="X361" s="4">
        <f>VLOOKUP(T361,'[2]15 16 Budget'!$D$4:$I$1196,6,FALSE)</f>
        <v>7569.5274200000003</v>
      </c>
    </row>
    <row r="362" spans="17:24" x14ac:dyDescent="0.25">
      <c r="Q362" s="1" t="s">
        <v>102</v>
      </c>
      <c r="R362" s="1" t="s">
        <v>82</v>
      </c>
      <c r="S362" s="1" t="s">
        <v>7</v>
      </c>
      <c r="T362" s="1" t="s">
        <v>950</v>
      </c>
      <c r="U362" s="1" t="s">
        <v>919</v>
      </c>
      <c r="V362" s="4" t="str">
        <f>VLOOKUP(T362,'[2]15 16 Budget'!$D$4:$I$1196,4,FALSE)</f>
        <v xml:space="preserve">                         -  </v>
      </c>
      <c r="X362" s="4">
        <f>VLOOKUP(T362,'[2]15 16 Budget'!$D$4:$I$1196,6,FALSE)</f>
        <v>0</v>
      </c>
    </row>
    <row r="363" spans="17:24" x14ac:dyDescent="0.25">
      <c r="Q363" s="1" t="s">
        <v>106</v>
      </c>
      <c r="R363" s="1" t="s">
        <v>82</v>
      </c>
      <c r="S363" s="1" t="s">
        <v>7</v>
      </c>
      <c r="T363" s="1" t="s">
        <v>951</v>
      </c>
      <c r="U363" s="1" t="s">
        <v>919</v>
      </c>
      <c r="V363" s="4">
        <f>VLOOKUP(T363,'[2]15 16 Budget'!$D$4:$I$1196,4,FALSE)</f>
        <v>1576.89</v>
      </c>
      <c r="X363" s="4">
        <f>VLOOKUP(T363,'[2]15 16 Budget'!$D$4:$I$1196,6,FALSE)</f>
        <v>1680.9647400000001</v>
      </c>
    </row>
    <row r="364" spans="17:24" x14ac:dyDescent="0.25">
      <c r="Q364" s="1" t="s">
        <v>110</v>
      </c>
      <c r="R364" s="1" t="s">
        <v>82</v>
      </c>
      <c r="S364" s="1" t="s">
        <v>111</v>
      </c>
      <c r="T364" s="1" t="s">
        <v>952</v>
      </c>
      <c r="U364" s="1" t="s">
        <v>953</v>
      </c>
      <c r="V364" s="4">
        <f>VLOOKUP(T364,'[2]15 16 Budget'!$D$4:$I$1196,4,FALSE)</f>
        <v>6294.85</v>
      </c>
      <c r="X364" s="4">
        <f>VLOOKUP(T364,'[2]15 16 Budget'!$D$4:$I$1196,6,FALSE)</f>
        <v>6710.3101000000006</v>
      </c>
    </row>
    <row r="365" spans="17:24" x14ac:dyDescent="0.25">
      <c r="Q365" s="1" t="s">
        <v>110</v>
      </c>
      <c r="R365" s="1" t="s">
        <v>82</v>
      </c>
      <c r="S365" s="1" t="s">
        <v>116</v>
      </c>
      <c r="T365" s="1" t="s">
        <v>954</v>
      </c>
      <c r="U365" s="1" t="s">
        <v>955</v>
      </c>
      <c r="V365" s="4">
        <f>VLOOKUP(T365,'[2]15 16 Budget'!$D$4:$I$1196,4,FALSE)</f>
        <v>3345.65</v>
      </c>
      <c r="X365" s="4">
        <f>VLOOKUP(T365,'[2]15 16 Budget'!$D$4:$I$1196,6,FALSE)</f>
        <v>3566.4629000000004</v>
      </c>
    </row>
    <row r="366" spans="17:24" x14ac:dyDescent="0.25">
      <c r="Q366" s="1" t="s">
        <v>121</v>
      </c>
      <c r="R366" s="1" t="s">
        <v>82</v>
      </c>
      <c r="S366" s="1" t="s">
        <v>7</v>
      </c>
      <c r="T366" s="1" t="s">
        <v>956</v>
      </c>
      <c r="U366" s="1" t="s">
        <v>919</v>
      </c>
      <c r="V366" s="4" t="str">
        <f>VLOOKUP(T366,'[2]15 16 Budget'!$D$4:$I$1196,4,FALSE)</f>
        <v xml:space="preserve">                         -  </v>
      </c>
      <c r="X366" s="4">
        <f>VLOOKUP(T366,'[2]15 16 Budget'!$D$4:$I$1196,6,FALSE)</f>
        <v>0</v>
      </c>
    </row>
    <row r="367" spans="17:24" x14ac:dyDescent="0.25">
      <c r="Q367" s="1" t="s">
        <v>10</v>
      </c>
      <c r="R367" s="1" t="s">
        <v>82</v>
      </c>
      <c r="S367" s="1" t="s">
        <v>7</v>
      </c>
      <c r="T367" s="1" t="s">
        <v>957</v>
      </c>
      <c r="U367" s="1" t="s">
        <v>919</v>
      </c>
      <c r="V367" s="4">
        <f>VLOOKUP(T367,'[2]15 16 Budget'!$D$4:$I$1196,4,FALSE)</f>
        <v>61561.919999999998</v>
      </c>
      <c r="X367" s="4">
        <f>VLOOKUP(T367,'[2]15 16 Budget'!$D$4:$I$1196,6,FALSE)</f>
        <v>65625.006720000005</v>
      </c>
    </row>
    <row r="368" spans="17:24" x14ac:dyDescent="0.25">
      <c r="Q368" s="1" t="s">
        <v>59</v>
      </c>
      <c r="R368" s="1" t="s">
        <v>82</v>
      </c>
      <c r="S368" s="1" t="s">
        <v>7</v>
      </c>
      <c r="T368" s="1" t="s">
        <v>958</v>
      </c>
      <c r="U368" s="1" t="s">
        <v>919</v>
      </c>
      <c r="V368" s="4">
        <f>VLOOKUP(T368,'[2]15 16 Budget'!$D$4:$I$1196,4,FALSE)</f>
        <v>33640.449999999997</v>
      </c>
      <c r="X368" s="4">
        <f>VLOOKUP(T368,'[2]15 16 Budget'!$D$4:$I$1196,6,FALSE)</f>
        <v>35860.719700000001</v>
      </c>
    </row>
    <row r="369" spans="1:42" x14ac:dyDescent="0.25">
      <c r="Q369" s="1" t="s">
        <v>132</v>
      </c>
      <c r="R369" s="1" t="s">
        <v>82</v>
      </c>
      <c r="S369" s="1" t="s">
        <v>7</v>
      </c>
      <c r="T369" s="1" t="s">
        <v>959</v>
      </c>
      <c r="U369" s="1" t="s">
        <v>919</v>
      </c>
      <c r="V369" s="4">
        <f>VLOOKUP(T369,'[2]15 16 Budget'!$D$4:$I$1196,4,FALSE)</f>
        <v>27349.79</v>
      </c>
      <c r="X369" s="4">
        <f>VLOOKUP(T369,'[2]15 16 Budget'!$D$4:$I$1196,6,FALSE)</f>
        <v>29154.876140000004</v>
      </c>
    </row>
    <row r="370" spans="1:42" x14ac:dyDescent="0.25">
      <c r="Q370" s="1" t="s">
        <v>136</v>
      </c>
      <c r="R370" s="1" t="s">
        <v>82</v>
      </c>
      <c r="S370" s="1" t="s">
        <v>7</v>
      </c>
      <c r="T370" s="1" t="s">
        <v>960</v>
      </c>
      <c r="U370" s="1" t="s">
        <v>919</v>
      </c>
      <c r="V370" s="4">
        <f>VLOOKUP(T370,'[2]15 16 Budget'!$D$4:$I$1196,4,FALSE)</f>
        <v>50246.65</v>
      </c>
      <c r="X370" s="4">
        <f>VLOOKUP(T370,'[2]15 16 Budget'!$D$4:$I$1196,6,FALSE)</f>
        <v>53562.928900000006</v>
      </c>
    </row>
    <row r="371" spans="1:42" x14ac:dyDescent="0.25">
      <c r="Q371" s="1" t="s">
        <v>140</v>
      </c>
      <c r="R371" s="1" t="s">
        <v>82</v>
      </c>
      <c r="S371" s="1" t="s">
        <v>7</v>
      </c>
      <c r="T371" s="1" t="s">
        <v>961</v>
      </c>
      <c r="U371" s="1" t="s">
        <v>919</v>
      </c>
      <c r="V371" s="4">
        <f>VLOOKUP(T371,'[2]15 16 Budget'!$D$4:$I$1196,4,FALSE)</f>
        <v>4597.8599999999997</v>
      </c>
      <c r="X371" s="4">
        <f>VLOOKUP(T371,'[2]15 16 Budget'!$D$4:$I$1196,6,FALSE)</f>
        <v>4901.3187600000001</v>
      </c>
    </row>
    <row r="372" spans="1:42" x14ac:dyDescent="0.25">
      <c r="Q372" s="1" t="s">
        <v>46</v>
      </c>
      <c r="R372" s="1" t="s">
        <v>87</v>
      </c>
      <c r="S372" s="1" t="s">
        <v>61</v>
      </c>
      <c r="T372" s="1" t="s">
        <v>962</v>
      </c>
      <c r="U372" s="1" t="s">
        <v>88</v>
      </c>
      <c r="V372" s="4" t="str">
        <f>VLOOKUP(T372,'[2]15 16 Budget'!$D$4:$I$1196,4,FALSE)</f>
        <v xml:space="preserve">                         -  </v>
      </c>
      <c r="X372" s="4">
        <f>VLOOKUP(T372,'[2]15 16 Budget'!$D$4:$I$1196,6,FALSE)</f>
        <v>0</v>
      </c>
    </row>
    <row r="373" spans="1:42" x14ac:dyDescent="0.25">
      <c r="Q373" s="1" t="s">
        <v>6</v>
      </c>
      <c r="R373" s="1" t="s">
        <v>92</v>
      </c>
      <c r="S373" s="1" t="s">
        <v>7</v>
      </c>
      <c r="T373" s="1" t="s">
        <v>963</v>
      </c>
      <c r="U373" s="1" t="s">
        <v>964</v>
      </c>
      <c r="V373" s="4">
        <f>VLOOKUP(T373,'[2]15 16 Budget'!$D$4:$I$1196,4,FALSE)</f>
        <v>1978591.94</v>
      </c>
      <c r="X373" s="4">
        <f>VLOOKUP(T373,'[2]15 16 Budget'!$D$4:$I$1196,6,FALSE)</f>
        <v>2109179.0080400002</v>
      </c>
    </row>
    <row r="374" spans="1:42" x14ac:dyDescent="0.25">
      <c r="Q374" s="1" t="s">
        <v>6</v>
      </c>
      <c r="R374" s="1" t="s">
        <v>96</v>
      </c>
      <c r="S374" s="1" t="s">
        <v>7</v>
      </c>
      <c r="T374" s="1" t="s">
        <v>965</v>
      </c>
      <c r="U374" s="1" t="s">
        <v>97</v>
      </c>
      <c r="V374" s="4">
        <f>VLOOKUP(T374,'[2]15 16 Budget'!$D$4:$I$1196,4,FALSE)</f>
        <v>151023.6</v>
      </c>
      <c r="X374" s="4">
        <f>VLOOKUP(T374,'[2]15 16 Budget'!$D$4:$I$1196,6,FALSE)</f>
        <v>160991.15760000001</v>
      </c>
    </row>
    <row r="375" spans="1:42" s="4" customFormat="1" x14ac:dyDescent="0.25">
      <c r="A375" s="1"/>
      <c r="B375" s="1"/>
      <c r="D375" s="1"/>
      <c r="E375" s="7"/>
      <c r="F375" s="2"/>
      <c r="G375" s="2"/>
      <c r="H375" s="2"/>
      <c r="I375" s="1"/>
      <c r="J375" s="1"/>
      <c r="K375" s="7"/>
      <c r="L375" s="1"/>
      <c r="M375" s="11"/>
      <c r="P375" s="1"/>
      <c r="Q375" s="1" t="s">
        <v>6</v>
      </c>
      <c r="R375" s="1" t="s">
        <v>100</v>
      </c>
      <c r="S375" s="1" t="s">
        <v>7</v>
      </c>
      <c r="T375" s="1" t="s">
        <v>966</v>
      </c>
      <c r="U375" s="1" t="s">
        <v>101</v>
      </c>
      <c r="V375" s="4">
        <f>VLOOKUP(T375,'[2]15 16 Budget'!$D$4:$I$1196,4,FALSE)</f>
        <v>421271.05</v>
      </c>
      <c r="W375" s="1"/>
      <c r="X375" s="4">
        <f>VLOOKUP(T375,'[2]15 16 Budget'!$D$4:$I$1196,6,FALSE)</f>
        <v>449074.93930000003</v>
      </c>
      <c r="Y375" s="1"/>
      <c r="AA375" s="1"/>
      <c r="AB375" s="1"/>
      <c r="AC375" s="1"/>
      <c r="AD375" s="1"/>
      <c r="AE375" s="1"/>
      <c r="AF375" s="1"/>
      <c r="AG375" s="1"/>
      <c r="AH375" s="1"/>
      <c r="AI375" s="5"/>
      <c r="AJ375" s="6"/>
      <c r="AK375" s="6"/>
      <c r="AL375" s="6"/>
      <c r="AM375" s="6"/>
      <c r="AN375" s="6"/>
      <c r="AO375" s="6"/>
      <c r="AP375" s="6"/>
    </row>
    <row r="376" spans="1:42" s="4" customFormat="1" x14ac:dyDescent="0.25">
      <c r="A376" s="1"/>
      <c r="B376" s="1"/>
      <c r="D376" s="1"/>
      <c r="E376" s="7"/>
      <c r="F376" s="2"/>
      <c r="G376" s="2"/>
      <c r="H376" s="2"/>
      <c r="I376" s="1"/>
      <c r="J376" s="1"/>
      <c r="K376" s="7"/>
      <c r="L376" s="1"/>
      <c r="M376" s="11"/>
      <c r="P376" s="1"/>
      <c r="Q376" s="1" t="s">
        <v>6</v>
      </c>
      <c r="R376" s="1" t="s">
        <v>104</v>
      </c>
      <c r="S376" s="1" t="s">
        <v>7</v>
      </c>
      <c r="T376" s="1" t="s">
        <v>967</v>
      </c>
      <c r="U376" s="1" t="s">
        <v>968</v>
      </c>
      <c r="V376" s="4">
        <f>VLOOKUP(T376,'[2]15 16 Budget'!$D$4:$I$1196,4,FALSE)</f>
        <v>26884.75</v>
      </c>
      <c r="W376" s="1"/>
      <c r="X376" s="4">
        <f>VLOOKUP(T376,'[2]15 16 Budget'!$D$4:$I$1196,6,FALSE)</f>
        <v>28659.143500000002</v>
      </c>
      <c r="Y376" s="1"/>
      <c r="AA376" s="1"/>
      <c r="AB376" s="1"/>
      <c r="AC376" s="1"/>
      <c r="AD376" s="1"/>
      <c r="AE376" s="1"/>
      <c r="AF376" s="1"/>
      <c r="AG376" s="1"/>
      <c r="AH376" s="1"/>
      <c r="AI376" s="5"/>
      <c r="AJ376" s="6"/>
      <c r="AK376" s="6"/>
      <c r="AL376" s="6"/>
      <c r="AM376" s="6"/>
      <c r="AN376" s="6"/>
      <c r="AO376" s="6"/>
      <c r="AP376" s="6"/>
    </row>
    <row r="377" spans="1:42" s="4" customFormat="1" x14ac:dyDescent="0.25">
      <c r="A377" s="1"/>
      <c r="B377" s="1"/>
      <c r="D377" s="1"/>
      <c r="E377" s="7"/>
      <c r="F377" s="2"/>
      <c r="G377" s="2"/>
      <c r="H377" s="2"/>
      <c r="I377" s="1"/>
      <c r="J377" s="1"/>
      <c r="K377" s="7"/>
      <c r="L377" s="1"/>
      <c r="M377" s="11"/>
      <c r="P377" s="1"/>
      <c r="Q377" s="1" t="s">
        <v>6</v>
      </c>
      <c r="R377" s="1" t="s">
        <v>108</v>
      </c>
      <c r="S377" s="1" t="s">
        <v>7</v>
      </c>
      <c r="T377" s="1" t="s">
        <v>969</v>
      </c>
      <c r="U377" s="1" t="s">
        <v>970</v>
      </c>
      <c r="V377" s="4">
        <f>VLOOKUP(T377,'[2]15 16 Budget'!$D$4:$I$1196,4,FALSE)</f>
        <v>66320.81</v>
      </c>
      <c r="W377" s="1"/>
      <c r="X377" s="4">
        <f>VLOOKUP(T377,'[2]15 16 Budget'!$D$4:$I$1196,6,FALSE)</f>
        <v>70697.983460000003</v>
      </c>
      <c r="Y377" s="1"/>
      <c r="AA377" s="1"/>
      <c r="AB377" s="1"/>
      <c r="AC377" s="1"/>
      <c r="AD377" s="1"/>
      <c r="AE377" s="1"/>
      <c r="AF377" s="1"/>
      <c r="AG377" s="1"/>
      <c r="AH377" s="1"/>
      <c r="AI377" s="5"/>
      <c r="AJ377" s="6"/>
      <c r="AK377" s="6"/>
      <c r="AL377" s="6"/>
      <c r="AM377" s="6"/>
      <c r="AN377" s="6"/>
      <c r="AO377" s="6"/>
      <c r="AP377" s="6"/>
    </row>
    <row r="378" spans="1:42" s="4" customFormat="1" x14ac:dyDescent="0.25">
      <c r="A378" s="1"/>
      <c r="B378" s="1"/>
      <c r="D378" s="1"/>
      <c r="E378" s="7"/>
      <c r="F378" s="2"/>
      <c r="G378" s="2"/>
      <c r="H378" s="2"/>
      <c r="I378" s="1"/>
      <c r="J378" s="1"/>
      <c r="K378" s="7"/>
      <c r="L378" s="1"/>
      <c r="M378" s="11"/>
      <c r="P378" s="1"/>
      <c r="Q378" s="1" t="s">
        <v>6</v>
      </c>
      <c r="R378" s="1" t="s">
        <v>114</v>
      </c>
      <c r="S378" s="1" t="s">
        <v>7</v>
      </c>
      <c r="T378" s="1" t="s">
        <v>971</v>
      </c>
      <c r="U378" s="1" t="s">
        <v>972</v>
      </c>
      <c r="V378" s="4">
        <f>VLOOKUP(T378,'[2]15 16 Budget'!$D$4:$I$1196,4,FALSE)</f>
        <v>183616.99</v>
      </c>
      <c r="W378" s="1"/>
      <c r="X378" s="4">
        <f>VLOOKUP(T378,'[2]15 16 Budget'!$D$4:$I$1196,6,FALSE)</f>
        <v>195735.71134000001</v>
      </c>
      <c r="Y378" s="1"/>
      <c r="AA378" s="1"/>
      <c r="AB378" s="1"/>
      <c r="AC378" s="1"/>
      <c r="AD378" s="1"/>
      <c r="AE378" s="1"/>
      <c r="AF378" s="1"/>
      <c r="AG378" s="1"/>
      <c r="AH378" s="1"/>
      <c r="AI378" s="5"/>
      <c r="AJ378" s="6"/>
      <c r="AK378" s="6"/>
      <c r="AL378" s="6"/>
      <c r="AM378" s="6"/>
      <c r="AN378" s="6"/>
      <c r="AO378" s="6"/>
      <c r="AP378" s="6"/>
    </row>
    <row r="379" spans="1:42" s="4" customFormat="1" x14ac:dyDescent="0.25">
      <c r="A379" s="1"/>
      <c r="B379" s="1"/>
      <c r="D379" s="1"/>
      <c r="E379" s="7"/>
      <c r="F379" s="2"/>
      <c r="G379" s="2"/>
      <c r="H379" s="2"/>
      <c r="I379" s="1"/>
      <c r="J379" s="1"/>
      <c r="K379" s="7"/>
      <c r="L379" s="1"/>
      <c r="M379" s="11"/>
      <c r="P379" s="1"/>
      <c r="Q379" s="1" t="s">
        <v>6</v>
      </c>
      <c r="R379" s="1" t="s">
        <v>119</v>
      </c>
      <c r="S379" s="1" t="s">
        <v>7</v>
      </c>
      <c r="T379" s="1" t="s">
        <v>973</v>
      </c>
      <c r="U379" s="1" t="s">
        <v>120</v>
      </c>
      <c r="V379" s="4">
        <f>VLOOKUP(T379,'[2]15 16 Budget'!$D$4:$I$1196,4,FALSE)</f>
        <v>158670.79</v>
      </c>
      <c r="W379" s="1"/>
      <c r="X379" s="4">
        <f>VLOOKUP(T379,'[2]15 16 Budget'!$D$4:$I$1196,6,FALSE)</f>
        <v>169143.06214000002</v>
      </c>
      <c r="Y379" s="1"/>
      <c r="AA379" s="1"/>
      <c r="AB379" s="1"/>
      <c r="AC379" s="1"/>
      <c r="AD379" s="1"/>
      <c r="AE379" s="1"/>
      <c r="AF379" s="1"/>
      <c r="AG379" s="1"/>
      <c r="AH379" s="1"/>
      <c r="AI379" s="5"/>
      <c r="AJ379" s="6"/>
      <c r="AK379" s="6"/>
      <c r="AL379" s="6"/>
      <c r="AM379" s="6"/>
      <c r="AN379" s="6"/>
      <c r="AO379" s="6"/>
      <c r="AP379" s="6"/>
    </row>
    <row r="380" spans="1:42" s="4" customFormat="1" x14ac:dyDescent="0.25">
      <c r="A380" s="1"/>
      <c r="B380" s="1"/>
      <c r="D380" s="1"/>
      <c r="E380" s="7"/>
      <c r="F380" s="2"/>
      <c r="G380" s="2"/>
      <c r="H380" s="2"/>
      <c r="I380" s="1"/>
      <c r="J380" s="1"/>
      <c r="K380" s="7"/>
      <c r="L380" s="1"/>
      <c r="M380" s="11"/>
      <c r="P380" s="1"/>
      <c r="Q380" s="32" t="s">
        <v>16</v>
      </c>
      <c r="R380" s="32" t="s">
        <v>123</v>
      </c>
      <c r="S380" s="32" t="s">
        <v>27</v>
      </c>
      <c r="T380" s="32" t="s">
        <v>974</v>
      </c>
      <c r="U380" s="32" t="s">
        <v>975</v>
      </c>
      <c r="V380" s="33">
        <f>VLOOKUP(T380,'[2]15 16 Budget'!$D$4:$I$1196,4,FALSE)</f>
        <v>710050</v>
      </c>
      <c r="W380" s="32"/>
      <c r="X380" s="33">
        <f>VLOOKUP(T380,'[2]15 16 Budget'!$D$4:$I$1196,6,FALSE)</f>
        <v>1210398.6535294501</v>
      </c>
      <c r="Y380" s="1"/>
      <c r="AA380" s="1"/>
      <c r="AB380" s="1"/>
      <c r="AC380" s="1"/>
      <c r="AD380" s="1"/>
      <c r="AE380" s="1"/>
      <c r="AF380" s="1"/>
      <c r="AG380" s="1"/>
      <c r="AH380" s="1"/>
      <c r="AI380" s="5"/>
      <c r="AJ380" s="6"/>
      <c r="AK380" s="6"/>
      <c r="AL380" s="6"/>
      <c r="AM380" s="6"/>
      <c r="AN380" s="6"/>
      <c r="AO380" s="6"/>
      <c r="AP380" s="6"/>
    </row>
    <row r="381" spans="1:42" s="4" customFormat="1" x14ac:dyDescent="0.25">
      <c r="A381" s="1"/>
      <c r="B381" s="1"/>
      <c r="D381" s="1"/>
      <c r="E381" s="7"/>
      <c r="F381" s="2"/>
      <c r="G381" s="2"/>
      <c r="H381" s="2"/>
      <c r="I381" s="1"/>
      <c r="J381" s="1"/>
      <c r="K381" s="7"/>
      <c r="L381" s="1"/>
      <c r="M381" s="11"/>
      <c r="P381" s="1"/>
      <c r="Q381" s="32" t="s">
        <v>10</v>
      </c>
      <c r="R381" s="32" t="s">
        <v>123</v>
      </c>
      <c r="S381" s="32" t="s">
        <v>7</v>
      </c>
      <c r="T381" s="32" t="s">
        <v>976</v>
      </c>
      <c r="U381" s="32" t="s">
        <v>977</v>
      </c>
      <c r="V381" s="33">
        <f>VLOOKUP(T381,'[2]15 16 Budget'!$D$4:$I$1196,4,FALSE)</f>
        <v>1600000</v>
      </c>
      <c r="W381" s="32"/>
      <c r="X381" s="33">
        <f>VLOOKUP(T381,'[2]15 16 Budget'!$D$4:$I$1196,6,FALSE)</f>
        <v>2727466.8624000004</v>
      </c>
      <c r="Y381" s="1"/>
      <c r="AA381" s="1"/>
      <c r="AB381" s="1"/>
      <c r="AC381" s="1"/>
      <c r="AD381" s="1"/>
      <c r="AE381" s="1"/>
      <c r="AF381" s="1"/>
      <c r="AG381" s="1"/>
      <c r="AH381" s="1"/>
      <c r="AI381" s="5"/>
      <c r="AJ381" s="6"/>
      <c r="AK381" s="6"/>
      <c r="AL381" s="6"/>
      <c r="AM381" s="6"/>
      <c r="AN381" s="6"/>
      <c r="AO381" s="6"/>
      <c r="AP381" s="6"/>
    </row>
    <row r="382" spans="1:42" s="4" customFormat="1" x14ac:dyDescent="0.25">
      <c r="A382" s="1"/>
      <c r="B382" s="1"/>
      <c r="D382" s="1"/>
      <c r="E382" s="7"/>
      <c r="F382" s="2"/>
      <c r="G382" s="2"/>
      <c r="H382" s="2"/>
      <c r="I382" s="1"/>
      <c r="J382" s="1"/>
      <c r="K382" s="7"/>
      <c r="L382" s="1"/>
      <c r="M382" s="11"/>
      <c r="P382" s="1"/>
      <c r="Q382" s="32" t="s">
        <v>59</v>
      </c>
      <c r="R382" s="32" t="s">
        <v>123</v>
      </c>
      <c r="S382" s="32" t="s">
        <v>7</v>
      </c>
      <c r="T382" s="32" t="s">
        <v>978</v>
      </c>
      <c r="U382" s="32" t="s">
        <v>977</v>
      </c>
      <c r="V382" s="33">
        <f>VLOOKUP(T382,'[2]15 16 Budget'!$D$4:$I$1196,4,FALSE)</f>
        <v>1200000</v>
      </c>
      <c r="W382" s="32"/>
      <c r="X382" s="33">
        <f>VLOOKUP(T382,'[2]15 16 Budget'!$D$4:$I$1196,6,FALSE)</f>
        <v>2045600.1468</v>
      </c>
      <c r="Y382" s="1"/>
      <c r="AA382" s="1"/>
      <c r="AB382" s="1"/>
      <c r="AC382" s="1"/>
      <c r="AD382" s="1"/>
      <c r="AE382" s="1"/>
      <c r="AF382" s="1"/>
      <c r="AG382" s="1"/>
      <c r="AH382" s="1"/>
      <c r="AI382" s="5"/>
      <c r="AJ382" s="6"/>
      <c r="AK382" s="6"/>
      <c r="AL382" s="6"/>
      <c r="AM382" s="6"/>
      <c r="AN382" s="6"/>
      <c r="AO382" s="6"/>
      <c r="AP382" s="6"/>
    </row>
    <row r="383" spans="1:42" s="4" customFormat="1" x14ac:dyDescent="0.25">
      <c r="A383" s="1"/>
      <c r="B383" s="1"/>
      <c r="D383" s="1"/>
      <c r="E383" s="7"/>
      <c r="F383" s="2"/>
      <c r="G383" s="2"/>
      <c r="H383" s="2"/>
      <c r="I383" s="1"/>
      <c r="J383" s="1"/>
      <c r="K383" s="7"/>
      <c r="L383" s="1"/>
      <c r="M383" s="11"/>
      <c r="P383" s="1"/>
      <c r="Q383" s="32" t="s">
        <v>136</v>
      </c>
      <c r="R383" s="32" t="s">
        <v>123</v>
      </c>
      <c r="S383" s="32" t="s">
        <v>7</v>
      </c>
      <c r="T383" s="32" t="s">
        <v>979</v>
      </c>
      <c r="U383" s="32" t="s">
        <v>977</v>
      </c>
      <c r="V383" s="33">
        <f>VLOOKUP(T383,'[2]15 16 Budget'!$D$4:$I$1196,4,FALSE)</f>
        <v>2100000</v>
      </c>
      <c r="W383" s="32"/>
      <c r="X383" s="33">
        <f>VLOOKUP(T383,'[2]15 16 Budget'!$D$4:$I$1196,6,FALSE)</f>
        <v>3579800.2568999999</v>
      </c>
      <c r="Y383" s="10">
        <f>(X380-V380)/V380</f>
        <v>0.70466678900000013</v>
      </c>
      <c r="AA383" s="1"/>
      <c r="AB383" s="1"/>
      <c r="AC383" s="1"/>
      <c r="AD383" s="1"/>
      <c r="AE383" s="1"/>
      <c r="AF383" s="1"/>
      <c r="AG383" s="1"/>
      <c r="AH383" s="1"/>
      <c r="AI383" s="5"/>
      <c r="AJ383" s="6"/>
      <c r="AK383" s="6"/>
      <c r="AL383" s="6"/>
      <c r="AM383" s="6"/>
      <c r="AN383" s="6"/>
      <c r="AO383" s="6"/>
      <c r="AP383" s="6"/>
    </row>
    <row r="384" spans="1:42" s="4" customFormat="1" x14ac:dyDescent="0.25">
      <c r="A384" s="1"/>
      <c r="B384" s="1"/>
      <c r="D384" s="1"/>
      <c r="E384" s="7"/>
      <c r="F384" s="2"/>
      <c r="G384" s="2"/>
      <c r="H384" s="2"/>
      <c r="I384" s="1"/>
      <c r="J384" s="1"/>
      <c r="K384" s="7"/>
      <c r="L384" s="1"/>
      <c r="M384" s="11"/>
      <c r="P384" s="1"/>
      <c r="Q384" s="34" t="s">
        <v>16</v>
      </c>
      <c r="R384" s="34" t="s">
        <v>126</v>
      </c>
      <c r="S384" s="34" t="s">
        <v>27</v>
      </c>
      <c r="T384" s="34" t="s">
        <v>980</v>
      </c>
      <c r="U384" s="34" t="s">
        <v>981</v>
      </c>
      <c r="V384" s="35">
        <f>VLOOKUP(T384,'[2]15 16 Budget'!$D$4:$I$1196,4,FALSE)</f>
        <v>2056000</v>
      </c>
      <c r="W384" s="34"/>
      <c r="X384" s="35">
        <f>VLOOKUP(T384,'[2]15 16 Budget'!$D$4:$I$1196,6,FALSE)</f>
        <v>2090952</v>
      </c>
      <c r="Y384" s="10">
        <f>(X381-V381)/V381</f>
        <v>0.70466678900000024</v>
      </c>
      <c r="AA384" s="1"/>
      <c r="AB384" s="1"/>
      <c r="AC384" s="1"/>
      <c r="AD384" s="1"/>
      <c r="AE384" s="1"/>
      <c r="AF384" s="1"/>
      <c r="AG384" s="1"/>
      <c r="AH384" s="1"/>
      <c r="AI384" s="5"/>
      <c r="AJ384" s="6"/>
      <c r="AK384" s="6"/>
      <c r="AL384" s="6"/>
      <c r="AM384" s="6"/>
      <c r="AN384" s="6"/>
      <c r="AO384" s="6"/>
      <c r="AP384" s="6"/>
    </row>
    <row r="385" spans="1:42" s="4" customFormat="1" x14ac:dyDescent="0.25">
      <c r="A385" s="1"/>
      <c r="B385" s="1"/>
      <c r="D385" s="1"/>
      <c r="E385" s="7"/>
      <c r="F385" s="2"/>
      <c r="G385" s="2"/>
      <c r="H385" s="2"/>
      <c r="I385" s="1"/>
      <c r="J385" s="1"/>
      <c r="K385" s="7"/>
      <c r="L385" s="1"/>
      <c r="M385" s="11"/>
      <c r="P385" s="1"/>
      <c r="Q385" s="34" t="s">
        <v>10</v>
      </c>
      <c r="R385" s="34" t="s">
        <v>126</v>
      </c>
      <c r="S385" s="34" t="s">
        <v>7</v>
      </c>
      <c r="T385" s="34" t="s">
        <v>982</v>
      </c>
      <c r="U385" s="34" t="s">
        <v>983</v>
      </c>
      <c r="V385" s="35">
        <f>VLOOKUP(T385,'[2]15 16 Budget'!$D$4:$I$1196,4,FALSE)</f>
        <v>7336000</v>
      </c>
      <c r="W385" s="34"/>
      <c r="X385" s="35">
        <f>VLOOKUP(T385,'[2]15 16 Budget'!$D$4:$I$1196,6,FALSE)</f>
        <v>7460711.9999999991</v>
      </c>
      <c r="Y385" s="10">
        <f>(X382-V382)/V382</f>
        <v>0.70466678900000002</v>
      </c>
      <c r="AA385" s="1"/>
      <c r="AB385" s="1"/>
      <c r="AC385" s="1"/>
      <c r="AD385" s="1"/>
      <c r="AE385" s="1"/>
      <c r="AF385" s="1"/>
      <c r="AG385" s="1"/>
      <c r="AH385" s="1"/>
      <c r="AI385" s="5"/>
      <c r="AJ385" s="6"/>
      <c r="AK385" s="6"/>
      <c r="AL385" s="6"/>
      <c r="AM385" s="6"/>
      <c r="AN385" s="6"/>
      <c r="AO385" s="6"/>
      <c r="AP385" s="6"/>
    </row>
    <row r="386" spans="1:42" s="4" customFormat="1" x14ac:dyDescent="0.25">
      <c r="A386" s="1"/>
      <c r="B386" s="1"/>
      <c r="D386" s="1"/>
      <c r="E386" s="7"/>
      <c r="F386" s="2"/>
      <c r="G386" s="2"/>
      <c r="H386" s="2"/>
      <c r="I386" s="1"/>
      <c r="J386" s="1"/>
      <c r="K386" s="7"/>
      <c r="L386" s="1"/>
      <c r="M386" s="11"/>
      <c r="P386" s="1"/>
      <c r="Q386" s="34" t="s">
        <v>59</v>
      </c>
      <c r="R386" s="34" t="s">
        <v>126</v>
      </c>
      <c r="S386" s="34" t="s">
        <v>7</v>
      </c>
      <c r="T386" s="34" t="s">
        <v>984</v>
      </c>
      <c r="U386" s="34" t="s">
        <v>983</v>
      </c>
      <c r="V386" s="35">
        <f>VLOOKUP(T386,'[2]15 16 Budget'!$D$4:$I$1196,4,FALSE)</f>
        <v>3112000</v>
      </c>
      <c r="W386" s="34"/>
      <c r="X386" s="35">
        <f>VLOOKUP(T386,'[2]15 16 Budget'!$D$4:$I$1196,6,FALSE)</f>
        <v>3164903.9999999995</v>
      </c>
      <c r="Y386" s="10">
        <f>(X383-V383)/V383</f>
        <v>0.70466678900000002</v>
      </c>
      <c r="AA386" s="1"/>
      <c r="AB386" s="1"/>
      <c r="AC386" s="1"/>
      <c r="AD386" s="1"/>
      <c r="AE386" s="1"/>
      <c r="AF386" s="1"/>
      <c r="AG386" s="1"/>
      <c r="AH386" s="1"/>
      <c r="AI386" s="5"/>
      <c r="AJ386" s="6"/>
      <c r="AK386" s="6"/>
      <c r="AL386" s="6"/>
      <c r="AM386" s="6"/>
      <c r="AN386" s="6"/>
      <c r="AO386" s="6"/>
      <c r="AP386" s="6"/>
    </row>
    <row r="387" spans="1:42" s="4" customFormat="1" x14ac:dyDescent="0.25">
      <c r="A387" s="1"/>
      <c r="B387" s="1"/>
      <c r="D387" s="1"/>
      <c r="E387" s="7"/>
      <c r="F387" s="2"/>
      <c r="G387" s="2"/>
      <c r="H387" s="2"/>
      <c r="I387" s="1"/>
      <c r="J387" s="1"/>
      <c r="K387" s="7"/>
      <c r="L387" s="1"/>
      <c r="M387" s="11"/>
      <c r="P387" s="1"/>
      <c r="Q387" s="34" t="s">
        <v>132</v>
      </c>
      <c r="R387" s="34" t="s">
        <v>126</v>
      </c>
      <c r="S387" s="34" t="s">
        <v>7</v>
      </c>
      <c r="T387" s="34" t="s">
        <v>985</v>
      </c>
      <c r="U387" s="34" t="s">
        <v>983</v>
      </c>
      <c r="V387" s="35">
        <f>VLOOKUP(T387,'[2]15 16 Budget'!$D$4:$I$1196,4,FALSE)</f>
        <v>6280000</v>
      </c>
      <c r="W387" s="34"/>
      <c r="X387" s="35">
        <f>VLOOKUP(T387,'[2]15 16 Budget'!$D$4:$I$1196,6,FALSE)</f>
        <v>6386759.9999999991</v>
      </c>
      <c r="Y387" s="1"/>
      <c r="AA387" s="1"/>
      <c r="AB387" s="1"/>
      <c r="AC387" s="1"/>
      <c r="AD387" s="1"/>
      <c r="AE387" s="1"/>
      <c r="AF387" s="1"/>
      <c r="AG387" s="1"/>
      <c r="AH387" s="1"/>
      <c r="AI387" s="5"/>
      <c r="AJ387" s="6"/>
      <c r="AK387" s="6"/>
      <c r="AL387" s="6"/>
      <c r="AM387" s="6"/>
      <c r="AN387" s="6"/>
      <c r="AO387" s="6"/>
      <c r="AP387" s="6"/>
    </row>
    <row r="388" spans="1:42" s="4" customFormat="1" x14ac:dyDescent="0.25">
      <c r="A388" s="1"/>
      <c r="B388" s="1"/>
      <c r="D388" s="1"/>
      <c r="E388" s="7"/>
      <c r="F388" s="2"/>
      <c r="G388" s="2"/>
      <c r="H388" s="2"/>
      <c r="I388" s="1"/>
      <c r="J388" s="1"/>
      <c r="K388" s="7"/>
      <c r="L388" s="1"/>
      <c r="M388" s="11"/>
      <c r="P388" s="1"/>
      <c r="Q388" s="34" t="s">
        <v>136</v>
      </c>
      <c r="R388" s="34" t="s">
        <v>126</v>
      </c>
      <c r="S388" s="34" t="s">
        <v>7</v>
      </c>
      <c r="T388" s="34" t="s">
        <v>986</v>
      </c>
      <c r="U388" s="34" t="s">
        <v>983</v>
      </c>
      <c r="V388" s="35">
        <f>VLOOKUP(T388,'[2]15 16 Budget'!$D$4:$I$1196,4,FALSE)</f>
        <v>4168000</v>
      </c>
      <c r="W388" s="34"/>
      <c r="X388" s="35">
        <f>VLOOKUP(T388,'[2]15 16 Budget'!$D$4:$I$1196,6,FALSE)</f>
        <v>4238856</v>
      </c>
      <c r="Y388" s="1"/>
      <c r="AA388" s="1"/>
      <c r="AB388" s="1"/>
      <c r="AC388" s="1"/>
      <c r="AD388" s="1"/>
      <c r="AE388" s="1"/>
      <c r="AF388" s="1"/>
      <c r="AG388" s="1"/>
      <c r="AH388" s="1"/>
      <c r="AI388" s="5"/>
      <c r="AJ388" s="6"/>
      <c r="AK388" s="6"/>
      <c r="AL388" s="6"/>
      <c r="AM388" s="6"/>
      <c r="AN388" s="6"/>
      <c r="AO388" s="6"/>
      <c r="AP388" s="6"/>
    </row>
    <row r="389" spans="1:42" s="4" customFormat="1" x14ac:dyDescent="0.25">
      <c r="A389" s="1"/>
      <c r="B389" s="1"/>
      <c r="D389" s="1"/>
      <c r="E389" s="7"/>
      <c r="F389" s="2"/>
      <c r="G389" s="2"/>
      <c r="H389" s="2"/>
      <c r="I389" s="1"/>
      <c r="J389" s="1"/>
      <c r="K389" s="7"/>
      <c r="L389" s="1"/>
      <c r="M389" s="11"/>
      <c r="P389" s="1"/>
      <c r="Q389" s="34" t="s">
        <v>140</v>
      </c>
      <c r="R389" s="34" t="s">
        <v>126</v>
      </c>
      <c r="S389" s="34" t="s">
        <v>7</v>
      </c>
      <c r="T389" s="34" t="s">
        <v>987</v>
      </c>
      <c r="U389" s="34" t="s">
        <v>983</v>
      </c>
      <c r="V389" s="35">
        <f>VLOOKUP(T389,'[2]15 16 Budget'!$D$4:$I$1196,4,FALSE)</f>
        <v>5000000</v>
      </c>
      <c r="W389" s="34"/>
      <c r="X389" s="35">
        <f>VLOOKUP(T389,'[2]15 16 Budget'!$D$4:$I$1196,6,FALSE)</f>
        <v>5084999.9999999991</v>
      </c>
      <c r="Y389" s="1"/>
      <c r="AA389" s="1"/>
      <c r="AB389" s="1"/>
      <c r="AC389" s="1"/>
      <c r="AD389" s="1"/>
      <c r="AE389" s="1"/>
      <c r="AF389" s="1"/>
      <c r="AG389" s="1"/>
      <c r="AH389" s="1"/>
      <c r="AI389" s="5"/>
      <c r="AJ389" s="6"/>
      <c r="AK389" s="6"/>
      <c r="AL389" s="6"/>
      <c r="AM389" s="6"/>
      <c r="AN389" s="6"/>
      <c r="AO389" s="6"/>
      <c r="AP389" s="6"/>
    </row>
    <row r="390" spans="1:42" s="4" customFormat="1" x14ac:dyDescent="0.25">
      <c r="A390" s="1"/>
      <c r="B390" s="1"/>
      <c r="D390" s="1"/>
      <c r="E390" s="7"/>
      <c r="F390" s="2"/>
      <c r="G390" s="2"/>
      <c r="H390" s="2"/>
      <c r="I390" s="1"/>
      <c r="J390" s="1"/>
      <c r="K390" s="7"/>
      <c r="L390" s="1"/>
      <c r="M390" s="11"/>
      <c r="P390" s="1"/>
      <c r="Q390" s="1" t="s">
        <v>132</v>
      </c>
      <c r="R390" s="1" t="s">
        <v>129</v>
      </c>
      <c r="S390" s="1" t="s">
        <v>7</v>
      </c>
      <c r="T390" s="1" t="s">
        <v>988</v>
      </c>
      <c r="U390" s="1" t="s">
        <v>989</v>
      </c>
      <c r="V390" s="4" t="str">
        <f>VLOOKUP(T390,'[2]15 16 Budget'!$D$4:$I$1196,4,FALSE)</f>
        <v xml:space="preserve">                         -  </v>
      </c>
      <c r="W390" s="1"/>
      <c r="X390" s="4">
        <f>VLOOKUP(T390,'[2]15 16 Budget'!$D$4:$I$1196,6,FALSE)</f>
        <v>0</v>
      </c>
      <c r="Y390" s="1"/>
      <c r="AA390" s="1"/>
      <c r="AB390" s="1"/>
      <c r="AC390" s="1"/>
      <c r="AD390" s="1"/>
      <c r="AE390" s="1"/>
      <c r="AF390" s="1"/>
      <c r="AG390" s="1"/>
      <c r="AH390" s="1"/>
      <c r="AI390" s="5"/>
      <c r="AJ390" s="6"/>
      <c r="AK390" s="6"/>
      <c r="AL390" s="6"/>
      <c r="AM390" s="6"/>
      <c r="AN390" s="6"/>
      <c r="AO390" s="6"/>
      <c r="AP390" s="6"/>
    </row>
    <row r="391" spans="1:42" x14ac:dyDescent="0.25">
      <c r="Q391" s="1" t="s">
        <v>16</v>
      </c>
      <c r="R391" s="1" t="s">
        <v>134</v>
      </c>
      <c r="S391" s="1" t="s">
        <v>27</v>
      </c>
      <c r="T391" s="1" t="s">
        <v>990</v>
      </c>
      <c r="U391" s="1" t="s">
        <v>991</v>
      </c>
      <c r="V391" s="4" t="str">
        <f>VLOOKUP(T391,'[2]15 16 Budget'!$D$4:$I$1196,4,FALSE)</f>
        <v xml:space="preserve">                         -  </v>
      </c>
      <c r="X391" s="4">
        <f>VLOOKUP(T391,'[2]15 16 Budget'!$D$4:$I$1196,6,FALSE)</f>
        <v>360000</v>
      </c>
    </row>
    <row r="392" spans="1:42" x14ac:dyDescent="0.25">
      <c r="Q392" s="1" t="s">
        <v>74</v>
      </c>
      <c r="R392" s="1" t="s">
        <v>134</v>
      </c>
      <c r="S392" s="1" t="s">
        <v>7</v>
      </c>
      <c r="T392" s="1" t="s">
        <v>992</v>
      </c>
      <c r="U392" s="1" t="s">
        <v>993</v>
      </c>
      <c r="V392" s="4" t="str">
        <f>VLOOKUP(T392,'[2]15 16 Budget'!$D$4:$I$1196,4,FALSE)</f>
        <v xml:space="preserve">                         -  </v>
      </c>
      <c r="X392" s="4">
        <f>VLOOKUP(T392,'[2]15 16 Budget'!$D$4:$I$1196,6,FALSE)</f>
        <v>0</v>
      </c>
    </row>
    <row r="393" spans="1:42" x14ac:dyDescent="0.25">
      <c r="Q393" s="1" t="s">
        <v>59</v>
      </c>
      <c r="R393" s="1" t="s">
        <v>134</v>
      </c>
      <c r="S393" s="1" t="s">
        <v>7</v>
      </c>
      <c r="T393" s="1" t="s">
        <v>994</v>
      </c>
      <c r="U393" s="1" t="s">
        <v>993</v>
      </c>
      <c r="V393" s="4" t="str">
        <f>VLOOKUP(T393,'[2]15 16 Budget'!$D$4:$I$1196,4,FALSE)</f>
        <v xml:space="preserve">                         -  </v>
      </c>
      <c r="X393" s="4">
        <f>VLOOKUP(T393,'[2]15 16 Budget'!$D$4:$I$1196,6,FALSE)</f>
        <v>0</v>
      </c>
    </row>
    <row r="394" spans="1:42" x14ac:dyDescent="0.25">
      <c r="Q394" s="1" t="s">
        <v>132</v>
      </c>
      <c r="R394" s="1" t="s">
        <v>134</v>
      </c>
      <c r="S394" s="1" t="s">
        <v>7</v>
      </c>
      <c r="T394" s="1" t="s">
        <v>995</v>
      </c>
      <c r="U394" s="1" t="s">
        <v>993</v>
      </c>
      <c r="V394" s="4" t="str">
        <f>VLOOKUP(T394,'[2]15 16 Budget'!$D$4:$I$1196,4,FALSE)</f>
        <v xml:space="preserve">                         -  </v>
      </c>
      <c r="X394" s="4">
        <f>VLOOKUP(T394,'[2]15 16 Budget'!$D$4:$I$1196,6,FALSE)</f>
        <v>0</v>
      </c>
    </row>
    <row r="395" spans="1:42" x14ac:dyDescent="0.25">
      <c r="Q395" s="1" t="s">
        <v>136</v>
      </c>
      <c r="R395" s="1" t="s">
        <v>134</v>
      </c>
      <c r="S395" s="1" t="s">
        <v>7</v>
      </c>
      <c r="T395" s="1" t="s">
        <v>996</v>
      </c>
      <c r="U395" s="1" t="s">
        <v>993</v>
      </c>
      <c r="V395" s="4" t="str">
        <f>VLOOKUP(T395,'[2]15 16 Budget'!$D$4:$I$1196,4,FALSE)</f>
        <v xml:space="preserve">                         -  </v>
      </c>
      <c r="X395" s="4">
        <f>VLOOKUP(T395,'[2]15 16 Budget'!$D$4:$I$1196,6,FALSE)</f>
        <v>0</v>
      </c>
    </row>
    <row r="396" spans="1:42" x14ac:dyDescent="0.25">
      <c r="Q396" s="1" t="s">
        <v>10</v>
      </c>
      <c r="R396" s="1" t="s">
        <v>138</v>
      </c>
      <c r="S396" s="1" t="s">
        <v>7</v>
      </c>
      <c r="T396" s="1" t="s">
        <v>997</v>
      </c>
      <c r="U396" s="1" t="s">
        <v>998</v>
      </c>
      <c r="V396" s="4">
        <f>VLOOKUP(T396,'[2]15 16 Budget'!$D$4:$I$1196,4,FALSE)</f>
        <v>67843.98</v>
      </c>
      <c r="X396" s="4">
        <f>VLOOKUP(T396,'[2]15 16 Budget'!$D$4:$I$1196,6,FALSE)</f>
        <v>160000</v>
      </c>
    </row>
    <row r="397" spans="1:42" x14ac:dyDescent="0.25">
      <c r="Q397" s="1" t="s">
        <v>140</v>
      </c>
      <c r="R397" s="1" t="s">
        <v>142</v>
      </c>
      <c r="S397" s="1" t="s">
        <v>7</v>
      </c>
      <c r="T397" s="1" t="s">
        <v>999</v>
      </c>
      <c r="U397" s="1" t="s">
        <v>1000</v>
      </c>
      <c r="V397" s="4" t="str">
        <f>VLOOKUP(T397,'[2]15 16 Budget'!$D$4:$I$1196,4,FALSE)</f>
        <v xml:space="preserve">                         -  </v>
      </c>
      <c r="X397" s="4">
        <f>VLOOKUP(T397,'[2]15 16 Budget'!$D$4:$I$1196,6,FALSE)</f>
        <v>1750000</v>
      </c>
    </row>
    <row r="398" spans="1:42" x14ac:dyDescent="0.25">
      <c r="Q398" s="1" t="s">
        <v>74</v>
      </c>
      <c r="R398" s="1" t="s">
        <v>146</v>
      </c>
      <c r="S398" s="1" t="s">
        <v>7</v>
      </c>
      <c r="T398" s="1" t="s">
        <v>1001</v>
      </c>
      <c r="U398" s="1" t="s">
        <v>147</v>
      </c>
      <c r="V398" s="4" t="str">
        <f>VLOOKUP(T398,'[2]15 16 Budget'!$D$4:$I$1196,4,FALSE)</f>
        <v xml:space="preserve">                         -  </v>
      </c>
      <c r="X398" s="4">
        <f>VLOOKUP(T398,'[2]15 16 Budget'!$D$4:$I$1196,6,FALSE)</f>
        <v>0</v>
      </c>
    </row>
    <row r="399" spans="1:42" x14ac:dyDescent="0.25">
      <c r="Q399" s="1" t="s">
        <v>110</v>
      </c>
      <c r="R399" s="1" t="s">
        <v>146</v>
      </c>
      <c r="S399" s="1" t="s">
        <v>111</v>
      </c>
      <c r="T399" s="1" t="s">
        <v>1002</v>
      </c>
      <c r="U399" s="1" t="s">
        <v>147</v>
      </c>
      <c r="V399" s="4" t="str">
        <f>VLOOKUP(T399,'[2]15 16 Budget'!$D$4:$I$1196,4,FALSE)</f>
        <v xml:space="preserve">                         -  </v>
      </c>
      <c r="X399" s="4">
        <f>VLOOKUP(T399,'[2]15 16 Budget'!$D$4:$I$1196,6,FALSE)</f>
        <v>0</v>
      </c>
    </row>
    <row r="400" spans="1:42" x14ac:dyDescent="0.25">
      <c r="Q400" s="1" t="s">
        <v>59</v>
      </c>
      <c r="R400" s="1" t="s">
        <v>146</v>
      </c>
      <c r="S400" s="1" t="s">
        <v>7</v>
      </c>
      <c r="T400" s="1" t="s">
        <v>1003</v>
      </c>
      <c r="U400" s="1" t="s">
        <v>147</v>
      </c>
      <c r="V400" s="4" t="str">
        <f>VLOOKUP(T400,'[2]15 16 Budget'!$D$4:$I$1196,4,FALSE)</f>
        <v xml:space="preserve">                         -  </v>
      </c>
      <c r="X400" s="4">
        <f>VLOOKUP(T400,'[2]15 16 Budget'!$D$4:$I$1196,6,FALSE)</f>
        <v>0</v>
      </c>
    </row>
    <row r="401" spans="17:24" x14ac:dyDescent="0.25">
      <c r="Q401" s="1" t="s">
        <v>136</v>
      </c>
      <c r="R401" s="1" t="s">
        <v>146</v>
      </c>
      <c r="S401" s="1" t="s">
        <v>7</v>
      </c>
      <c r="T401" s="1" t="s">
        <v>1004</v>
      </c>
      <c r="U401" s="1" t="s">
        <v>147</v>
      </c>
      <c r="V401" s="4" t="str">
        <f>VLOOKUP(T401,'[2]15 16 Budget'!$D$4:$I$1196,4,FALSE)</f>
        <v xml:space="preserve">                         -  </v>
      </c>
      <c r="X401" s="4">
        <f>VLOOKUP(T401,'[2]15 16 Budget'!$D$4:$I$1196,6,FALSE)</f>
        <v>0</v>
      </c>
    </row>
    <row r="402" spans="17:24" x14ac:dyDescent="0.25">
      <c r="Q402" s="1" t="s">
        <v>140</v>
      </c>
      <c r="R402" s="1" t="s">
        <v>146</v>
      </c>
      <c r="S402" s="1" t="s">
        <v>7</v>
      </c>
      <c r="T402" s="1" t="s">
        <v>1005</v>
      </c>
      <c r="U402" s="1" t="s">
        <v>147</v>
      </c>
      <c r="V402" s="4" t="str">
        <f>VLOOKUP(T402,'[2]15 16 Budget'!$D$4:$I$1196,4,FALSE)</f>
        <v xml:space="preserve">                         -  </v>
      </c>
      <c r="X402" s="4">
        <f>VLOOKUP(T402,'[2]15 16 Budget'!$D$4:$I$1196,6,FALSE)</f>
        <v>0</v>
      </c>
    </row>
    <row r="403" spans="17:24" x14ac:dyDescent="0.25">
      <c r="Q403" s="1" t="s">
        <v>10</v>
      </c>
      <c r="R403" s="1" t="s">
        <v>149</v>
      </c>
      <c r="S403" s="1" t="s">
        <v>7</v>
      </c>
      <c r="T403" s="1" t="s">
        <v>1006</v>
      </c>
      <c r="U403" s="1" t="s">
        <v>1007</v>
      </c>
      <c r="V403" s="4">
        <f>VLOOKUP(T403,'[2]15 16 Budget'!$D$4:$I$1196,4,FALSE)</f>
        <v>171270.16</v>
      </c>
      <c r="X403" s="4">
        <f>VLOOKUP(T403,'[2]15 16 Budget'!$D$4:$I$1196,6,FALSE)</f>
        <v>112000</v>
      </c>
    </row>
    <row r="404" spans="17:24" x14ac:dyDescent="0.25">
      <c r="Q404" s="1" t="s">
        <v>140</v>
      </c>
      <c r="R404" s="1" t="s">
        <v>153</v>
      </c>
      <c r="S404" s="1" t="s">
        <v>7</v>
      </c>
      <c r="T404" s="1" t="s">
        <v>1008</v>
      </c>
      <c r="U404" s="1" t="s">
        <v>1009</v>
      </c>
      <c r="V404" s="4">
        <f>VLOOKUP(T404,'[2]15 16 Budget'!$D$4:$I$1196,4,FALSE)</f>
        <v>16000000</v>
      </c>
      <c r="X404" s="4">
        <f>VLOOKUP(T404,'[2]15 16 Budget'!$D$4:$I$1196,6,FALSE)</f>
        <v>18000000</v>
      </c>
    </row>
    <row r="405" spans="17:24" x14ac:dyDescent="0.25">
      <c r="Q405" s="1" t="s">
        <v>136</v>
      </c>
      <c r="R405" s="1" t="s">
        <v>158</v>
      </c>
      <c r="S405" s="1" t="s">
        <v>7</v>
      </c>
      <c r="T405" s="1" t="s">
        <v>1010</v>
      </c>
      <c r="U405" s="1" t="s">
        <v>1011</v>
      </c>
      <c r="V405" s="4" t="str">
        <f>VLOOKUP(T405,'[2]15 16 Budget'!$D$4:$I$1196,4,FALSE)</f>
        <v xml:space="preserve">                         -  </v>
      </c>
      <c r="X405" s="4">
        <f>VLOOKUP(T405,'[2]15 16 Budget'!$D$4:$I$1196,6,FALSE)</f>
        <v>0</v>
      </c>
    </row>
    <row r="406" spans="17:24" x14ac:dyDescent="0.25">
      <c r="Q406" s="1" t="s">
        <v>16</v>
      </c>
      <c r="R406" s="1" t="s">
        <v>162</v>
      </c>
      <c r="S406" s="1" t="s">
        <v>22</v>
      </c>
      <c r="T406" s="1" t="s">
        <v>1012</v>
      </c>
      <c r="U406" s="1" t="s">
        <v>163</v>
      </c>
      <c r="V406" s="4" t="str">
        <f>VLOOKUP(T406,'[2]15 16 Budget'!$D$4:$I$1196,4,FALSE)</f>
        <v xml:space="preserve">                         -  </v>
      </c>
      <c r="X406" s="4">
        <f>VLOOKUP(T406,'[2]15 16 Budget'!$D$4:$I$1196,6,FALSE)</f>
        <v>0</v>
      </c>
    </row>
    <row r="407" spans="17:24" x14ac:dyDescent="0.25">
      <c r="Q407" s="1" t="s">
        <v>6</v>
      </c>
      <c r="R407" s="1" t="s">
        <v>166</v>
      </c>
      <c r="S407" s="1" t="s">
        <v>7</v>
      </c>
      <c r="T407" s="1" t="s">
        <v>1013</v>
      </c>
      <c r="U407" s="1" t="s">
        <v>1014</v>
      </c>
      <c r="V407" s="4">
        <f>VLOOKUP(T407,'[2]15 16 Budget'!$D$4:$I$1196,4,FALSE)</f>
        <v>462355.34</v>
      </c>
      <c r="X407" s="4">
        <f>VLOOKUP(T407,'[2]15 16 Budget'!$D$4:$I$1196,6,FALSE)</f>
        <v>508590.87400000007</v>
      </c>
    </row>
    <row r="408" spans="17:24" x14ac:dyDescent="0.25">
      <c r="Q408" s="1" t="s">
        <v>16</v>
      </c>
      <c r="R408" s="1" t="s">
        <v>166</v>
      </c>
      <c r="S408" s="1" t="s">
        <v>22</v>
      </c>
      <c r="T408" s="1" t="s">
        <v>1015</v>
      </c>
      <c r="U408" s="1" t="s">
        <v>1016</v>
      </c>
      <c r="V408" s="4" t="str">
        <f>VLOOKUP(T408,'[2]15 16 Budget'!$D$4:$I$1196,4,FALSE)</f>
        <v xml:space="preserve">                         -  </v>
      </c>
      <c r="X408" s="4">
        <f>VLOOKUP(T408,'[2]15 16 Budget'!$D$4:$I$1196,6,FALSE)</f>
        <v>0</v>
      </c>
    </row>
    <row r="409" spans="17:24" x14ac:dyDescent="0.25">
      <c r="Q409" s="1" t="s">
        <v>6</v>
      </c>
      <c r="R409" s="1" t="s">
        <v>170</v>
      </c>
      <c r="S409" s="1" t="s">
        <v>7</v>
      </c>
      <c r="T409" s="1" t="s">
        <v>1017</v>
      </c>
      <c r="U409" s="1" t="s">
        <v>1018</v>
      </c>
      <c r="V409" s="4" t="str">
        <f>VLOOKUP(T409,'[2]15 16 Budget'!$D$4:$I$1196,4,FALSE)</f>
        <v xml:space="preserve">                         -  </v>
      </c>
      <c r="X409" s="4">
        <f>VLOOKUP(T409,'[2]15 16 Budget'!$D$4:$I$1196,6,FALSE)</f>
        <v>0</v>
      </c>
    </row>
    <row r="410" spans="17:24" x14ac:dyDescent="0.25">
      <c r="Q410" s="1" t="s">
        <v>136</v>
      </c>
      <c r="R410" s="1" t="s">
        <v>173</v>
      </c>
      <c r="S410" s="1" t="s">
        <v>7</v>
      </c>
      <c r="T410" s="1" t="s">
        <v>1019</v>
      </c>
      <c r="U410" s="1" t="s">
        <v>1020</v>
      </c>
      <c r="V410" s="4">
        <f>VLOOKUP(T410,'[2]15 16 Budget'!$D$4:$I$1196,4,FALSE)</f>
        <v>1185890</v>
      </c>
      <c r="X410" s="4">
        <f>VLOOKUP(T410,'[2]15 16 Budget'!$D$4:$I$1196,6,FALSE)</f>
        <v>857250</v>
      </c>
    </row>
    <row r="411" spans="17:24" x14ac:dyDescent="0.25">
      <c r="Q411" s="1" t="s">
        <v>140</v>
      </c>
      <c r="R411" s="1" t="s">
        <v>173</v>
      </c>
      <c r="S411" s="1" t="s">
        <v>7</v>
      </c>
      <c r="T411" s="1" t="s">
        <v>1021</v>
      </c>
      <c r="U411" s="1" t="s">
        <v>1020</v>
      </c>
      <c r="V411" s="4">
        <f>VLOOKUP(T411,'[2]15 16 Budget'!$D$4:$I$1196,4,FALSE)</f>
        <v>1372550</v>
      </c>
      <c r="X411" s="4">
        <f>VLOOKUP(T411,'[2]15 16 Budget'!$D$4:$I$1196,6,FALSE)</f>
        <v>432000</v>
      </c>
    </row>
    <row r="412" spans="17:24" x14ac:dyDescent="0.25">
      <c r="Q412" s="1" t="s">
        <v>16</v>
      </c>
      <c r="R412" s="1" t="s">
        <v>177</v>
      </c>
      <c r="S412" s="1" t="s">
        <v>27</v>
      </c>
      <c r="T412" s="1" t="s">
        <v>1022</v>
      </c>
      <c r="U412" s="1" t="s">
        <v>178</v>
      </c>
      <c r="V412" s="4">
        <f>VLOOKUP(T412,'[2]15 16 Budget'!$D$4:$I$1196,4,FALSE)</f>
        <v>787550</v>
      </c>
      <c r="X412" s="4">
        <f>VLOOKUP(T412,'[2]15 16 Budget'!$D$4:$I$1196,6,FALSE)</f>
        <v>664181.10000000009</v>
      </c>
    </row>
    <row r="413" spans="17:24" x14ac:dyDescent="0.25">
      <c r="Q413" s="1" t="s">
        <v>10</v>
      </c>
      <c r="R413" s="1" t="s">
        <v>177</v>
      </c>
      <c r="S413" s="1" t="s">
        <v>7</v>
      </c>
      <c r="T413" s="1" t="s">
        <v>1023</v>
      </c>
      <c r="U413" s="1" t="s">
        <v>178</v>
      </c>
      <c r="V413" s="4">
        <f>VLOOKUP(T413,'[2]15 16 Budget'!$D$4:$I$1196,4,FALSE)</f>
        <v>1427020</v>
      </c>
      <c r="X413" s="4">
        <f>VLOOKUP(T413,'[2]15 16 Budget'!$D$4:$I$1196,6,FALSE)</f>
        <v>2424600</v>
      </c>
    </row>
    <row r="414" spans="17:24" x14ac:dyDescent="0.25">
      <c r="Q414" s="1" t="s">
        <v>59</v>
      </c>
      <c r="R414" s="1" t="s">
        <v>177</v>
      </c>
      <c r="S414" s="1" t="s">
        <v>7</v>
      </c>
      <c r="T414" s="1" t="s">
        <v>1024</v>
      </c>
      <c r="U414" s="1" t="s">
        <v>178</v>
      </c>
      <c r="V414" s="4">
        <f>VLOOKUP(T414,'[2]15 16 Budget'!$D$4:$I$1196,4,FALSE)</f>
        <v>1077000</v>
      </c>
      <c r="X414" s="4">
        <f>VLOOKUP(T414,'[2]15 16 Budget'!$D$4:$I$1196,6,FALSE)</f>
        <v>1385100</v>
      </c>
    </row>
    <row r="415" spans="17:24" x14ac:dyDescent="0.25">
      <c r="Q415" s="1" t="s">
        <v>16</v>
      </c>
      <c r="R415" s="1" t="s">
        <v>181</v>
      </c>
      <c r="S415" s="1" t="s">
        <v>22</v>
      </c>
      <c r="T415" s="1" t="s">
        <v>1025</v>
      </c>
      <c r="U415" s="1" t="s">
        <v>182</v>
      </c>
      <c r="V415" s="4" t="str">
        <f>VLOOKUP(T415,'[2]15 16 Budget'!$D$4:$I$1196,4,FALSE)</f>
        <v xml:space="preserve">                         -  </v>
      </c>
      <c r="X415" s="4">
        <f>VLOOKUP(T415,'[2]15 16 Budget'!$D$4:$I$1196,6,FALSE)</f>
        <v>0</v>
      </c>
    </row>
    <row r="416" spans="17:24" x14ac:dyDescent="0.25">
      <c r="Q416" s="1" t="s">
        <v>16</v>
      </c>
      <c r="R416" s="1" t="s">
        <v>185</v>
      </c>
      <c r="S416" s="1" t="s">
        <v>22</v>
      </c>
      <c r="T416" s="1" t="s">
        <v>1026</v>
      </c>
      <c r="U416" s="1" t="s">
        <v>186</v>
      </c>
      <c r="V416" s="4" t="str">
        <f>VLOOKUP(T416,'[2]15 16 Budget'!$D$4:$I$1196,4,FALSE)</f>
        <v xml:space="preserve">                         -  </v>
      </c>
      <c r="X416" s="4">
        <f>VLOOKUP(T416,'[2]15 16 Budget'!$D$4:$I$1196,6,FALSE)</f>
        <v>0</v>
      </c>
    </row>
    <row r="417" spans="17:24" x14ac:dyDescent="0.25">
      <c r="Q417" s="1" t="s">
        <v>16</v>
      </c>
      <c r="R417" s="1" t="s">
        <v>188</v>
      </c>
      <c r="S417" s="1" t="s">
        <v>22</v>
      </c>
      <c r="T417" s="1" t="s">
        <v>1027</v>
      </c>
      <c r="U417" s="1" t="s">
        <v>189</v>
      </c>
      <c r="V417" s="4" t="str">
        <f>VLOOKUP(T417,'[2]15 16 Budget'!$D$4:$I$1196,4,FALSE)</f>
        <v xml:space="preserve">                         -  </v>
      </c>
      <c r="X417" s="4">
        <f>VLOOKUP(T417,'[2]15 16 Budget'!$D$4:$I$1196,6,FALSE)</f>
        <v>0</v>
      </c>
    </row>
    <row r="418" spans="17:24" x14ac:dyDescent="0.25">
      <c r="Q418" s="1" t="s">
        <v>16</v>
      </c>
      <c r="R418" s="1" t="s">
        <v>191</v>
      </c>
      <c r="S418" s="1" t="s">
        <v>22</v>
      </c>
      <c r="T418" s="1" t="s">
        <v>1028</v>
      </c>
      <c r="U418" s="1" t="s">
        <v>192</v>
      </c>
      <c r="V418" s="4" t="str">
        <f>VLOOKUP(T418,'[2]15 16 Budget'!$D$4:$I$1196,4,FALSE)</f>
        <v xml:space="preserve">                         -  </v>
      </c>
      <c r="X418" s="4">
        <f>VLOOKUP(T418,'[2]15 16 Budget'!$D$4:$I$1196,6,FALSE)</f>
        <v>0</v>
      </c>
    </row>
    <row r="419" spans="17:24" x14ac:dyDescent="0.25">
      <c r="Q419" s="1" t="s">
        <v>16</v>
      </c>
      <c r="R419" s="1" t="s">
        <v>195</v>
      </c>
      <c r="S419" s="1" t="s">
        <v>22</v>
      </c>
      <c r="T419" s="1" t="s">
        <v>1029</v>
      </c>
      <c r="U419" s="1" t="s">
        <v>196</v>
      </c>
      <c r="V419" s="4" t="str">
        <f>VLOOKUP(T419,'[2]15 16 Budget'!$D$4:$I$1196,4,FALSE)</f>
        <v xml:space="preserve">                         -  </v>
      </c>
      <c r="X419" s="4">
        <f>VLOOKUP(T419,'[2]15 16 Budget'!$D$4:$I$1196,6,FALSE)</f>
        <v>0</v>
      </c>
    </row>
    <row r="420" spans="17:24" x14ac:dyDescent="0.25">
      <c r="Q420" s="1" t="s">
        <v>46</v>
      </c>
      <c r="R420" s="1" t="s">
        <v>199</v>
      </c>
      <c r="S420" s="1" t="s">
        <v>52</v>
      </c>
      <c r="T420" s="1" t="s">
        <v>1030</v>
      </c>
      <c r="U420" s="1" t="s">
        <v>200</v>
      </c>
      <c r="V420" s="4" t="str">
        <f>VLOOKUP(T420,'[2]15 16 Budget'!$D$4:$I$1196,4,FALSE)</f>
        <v xml:space="preserve">                         -  </v>
      </c>
      <c r="X420" s="4">
        <f>VLOOKUP(T420,'[2]15 16 Budget'!$D$4:$I$1196,6,FALSE)</f>
        <v>0</v>
      </c>
    </row>
    <row r="421" spans="17:24" x14ac:dyDescent="0.25">
      <c r="Q421" s="1" t="s">
        <v>46</v>
      </c>
      <c r="R421" s="1" t="s">
        <v>203</v>
      </c>
      <c r="S421" s="1" t="s">
        <v>52</v>
      </c>
      <c r="T421" s="1" t="s">
        <v>1031</v>
      </c>
      <c r="U421" s="1" t="s">
        <v>204</v>
      </c>
      <c r="V421" s="4" t="str">
        <f>VLOOKUP(T421,'[2]15 16 Budget'!$D$4:$I$1196,4,FALSE)</f>
        <v xml:space="preserve">                         -  </v>
      </c>
      <c r="X421" s="4">
        <f>VLOOKUP(T421,'[2]15 16 Budget'!$D$4:$I$1196,6,FALSE)</f>
        <v>0</v>
      </c>
    </row>
    <row r="422" spans="17:24" x14ac:dyDescent="0.25">
      <c r="Q422" s="1" t="s">
        <v>110</v>
      </c>
      <c r="R422" s="1" t="s">
        <v>207</v>
      </c>
      <c r="S422" s="1" t="s">
        <v>116</v>
      </c>
      <c r="T422" s="1" t="s">
        <v>1032</v>
      </c>
      <c r="U422" s="1" t="s">
        <v>1033</v>
      </c>
      <c r="V422" s="4">
        <f>VLOOKUP(T422,'[2]15 16 Budget'!$D$4:$I$1196,4,FALSE)</f>
        <v>2683068</v>
      </c>
      <c r="X422" s="4">
        <f>VLOOKUP(T422,'[2]15 16 Budget'!$D$4:$I$1196,6,FALSE)</f>
        <v>2655595.9428939391</v>
      </c>
    </row>
    <row r="423" spans="17:24" x14ac:dyDescent="0.25">
      <c r="Q423" s="1" t="s">
        <v>10</v>
      </c>
      <c r="R423" s="1" t="s">
        <v>207</v>
      </c>
      <c r="S423" s="1" t="s">
        <v>7</v>
      </c>
      <c r="T423" s="1" t="s">
        <v>1034</v>
      </c>
      <c r="U423" s="1" t="s">
        <v>1035</v>
      </c>
      <c r="V423" s="4">
        <f>VLOOKUP(T423,'[2]15 16 Budget'!$D$4:$I$1196,4,FALSE)</f>
        <v>11864265</v>
      </c>
      <c r="X423" s="4">
        <f>VLOOKUP(T423,'[2]15 16 Budget'!$D$4:$I$1196,6,FALSE)</f>
        <v>0</v>
      </c>
    </row>
    <row r="424" spans="17:24" x14ac:dyDescent="0.25">
      <c r="Q424" s="1" t="s">
        <v>132</v>
      </c>
      <c r="R424" s="1" t="s">
        <v>207</v>
      </c>
      <c r="S424" s="1" t="s">
        <v>7</v>
      </c>
      <c r="T424" s="1" t="s">
        <v>1036</v>
      </c>
      <c r="U424" s="1" t="s">
        <v>1035</v>
      </c>
      <c r="V424" s="4" t="str">
        <f>VLOOKUP(T424,'[2]15 16 Budget'!$D$4:$I$1196,4,FALSE)</f>
        <v xml:space="preserve">                         -  </v>
      </c>
      <c r="X424" s="4">
        <f>VLOOKUP(T424,'[2]15 16 Budget'!$D$4:$I$1196,6,FALSE)</f>
        <v>10267792.249776201</v>
      </c>
    </row>
    <row r="425" spans="17:24" x14ac:dyDescent="0.25">
      <c r="Q425" s="1" t="s">
        <v>136</v>
      </c>
      <c r="R425" s="1" t="s">
        <v>207</v>
      </c>
      <c r="S425" s="1" t="s">
        <v>7</v>
      </c>
      <c r="T425" s="1" t="s">
        <v>1037</v>
      </c>
      <c r="U425" s="1" t="s">
        <v>1035</v>
      </c>
      <c r="V425" s="4">
        <f>VLOOKUP(T425,'[2]15 16 Budget'!$D$4:$I$1196,4,FALSE)</f>
        <v>664450</v>
      </c>
      <c r="X425" s="4">
        <f>VLOOKUP(T425,'[2]15 16 Budget'!$D$4:$I$1196,6,FALSE)</f>
        <v>0</v>
      </c>
    </row>
    <row r="426" spans="17:24" x14ac:dyDescent="0.25">
      <c r="Q426" s="1" t="s">
        <v>140</v>
      </c>
      <c r="R426" s="1" t="s">
        <v>207</v>
      </c>
      <c r="S426" s="1" t="s">
        <v>7</v>
      </c>
      <c r="T426" s="1" t="s">
        <v>1038</v>
      </c>
      <c r="U426" s="1" t="s">
        <v>1035</v>
      </c>
      <c r="V426" s="4">
        <f>VLOOKUP(T426,'[2]15 16 Budget'!$D$4:$I$1196,4,FALSE)</f>
        <v>1780867</v>
      </c>
      <c r="X426" s="4">
        <f>VLOOKUP(T426,'[2]15 16 Budget'!$D$4:$I$1196,6,FALSE)</f>
        <v>3665511.807329861</v>
      </c>
    </row>
    <row r="427" spans="17:24" x14ac:dyDescent="0.25">
      <c r="Q427" s="1" t="s">
        <v>132</v>
      </c>
      <c r="R427" s="1" t="s">
        <v>210</v>
      </c>
      <c r="S427" s="1" t="s">
        <v>7</v>
      </c>
      <c r="T427" s="1" t="s">
        <v>1039</v>
      </c>
      <c r="U427" s="1" t="s">
        <v>1040</v>
      </c>
      <c r="V427" s="4">
        <f>VLOOKUP(T427,'[2]15 16 Budget'!$D$4:$I$1196,4,FALSE)</f>
        <v>2000000</v>
      </c>
      <c r="X427" s="4">
        <f>VLOOKUP(T427,'[2]15 16 Budget'!$D$4:$I$1196,6,FALSE)</f>
        <v>1033000</v>
      </c>
    </row>
    <row r="428" spans="17:24" x14ac:dyDescent="0.25">
      <c r="Q428" s="1" t="s">
        <v>140</v>
      </c>
      <c r="R428" s="1" t="s">
        <v>214</v>
      </c>
      <c r="S428" s="1" t="s">
        <v>7</v>
      </c>
      <c r="T428" s="1" t="s">
        <v>1041</v>
      </c>
      <c r="U428" s="1" t="s">
        <v>1042</v>
      </c>
      <c r="V428" s="4">
        <f>VLOOKUP(T428,'[2]15 16 Budget'!$D$4:$I$1196,4,FALSE)</f>
        <v>0</v>
      </c>
      <c r="X428" s="4">
        <f>VLOOKUP(T428,'[2]15 16 Budget'!$D$4:$I$1196,6,FALSE)</f>
        <v>0</v>
      </c>
    </row>
    <row r="429" spans="17:24" x14ac:dyDescent="0.25">
      <c r="Q429" s="1" t="s">
        <v>16</v>
      </c>
      <c r="R429" s="1" t="s">
        <v>217</v>
      </c>
      <c r="S429" s="1" t="s">
        <v>22</v>
      </c>
      <c r="T429" s="1" t="s">
        <v>1043</v>
      </c>
      <c r="U429" s="1" t="s">
        <v>1044</v>
      </c>
      <c r="V429" s="4">
        <f>VLOOKUP(T429,'[2]15 16 Budget'!$D$4:$I$1196,4,FALSE)</f>
        <v>1650000</v>
      </c>
      <c r="X429" s="4">
        <f>VLOOKUP(T429,'[2]15 16 Budget'!$D$4:$I$1196,6,FALSE)</f>
        <v>1800000</v>
      </c>
    </row>
    <row r="430" spans="17:24" x14ac:dyDescent="0.25">
      <c r="Q430" s="1" t="s">
        <v>46</v>
      </c>
      <c r="R430" s="1" t="s">
        <v>221</v>
      </c>
      <c r="S430" s="1" t="s">
        <v>61</v>
      </c>
      <c r="T430" s="1" t="s">
        <v>1045</v>
      </c>
      <c r="U430" s="1" t="s">
        <v>222</v>
      </c>
      <c r="V430" s="4">
        <f>VLOOKUP(T430,'[2]15 16 Budget'!$D$4:$I$1196,4,FALSE)</f>
        <v>890000</v>
      </c>
      <c r="X430" s="4">
        <f>VLOOKUP(T430,'[2]15 16 Budget'!$D$4:$I$1196,6,FALSE)</f>
        <v>1076400</v>
      </c>
    </row>
    <row r="431" spans="17:24" x14ac:dyDescent="0.25">
      <c r="Q431" s="1" t="s">
        <v>10</v>
      </c>
      <c r="R431" s="1" t="s">
        <v>225</v>
      </c>
      <c r="S431" s="1" t="s">
        <v>7</v>
      </c>
      <c r="T431" s="1" t="s">
        <v>1046</v>
      </c>
      <c r="U431" s="1" t="s">
        <v>226</v>
      </c>
      <c r="V431" s="4" t="str">
        <f>VLOOKUP(T431,'[2]15 16 Budget'!$D$4:$I$1196,4,FALSE)</f>
        <v xml:space="preserve">                         -  </v>
      </c>
      <c r="X431" s="4">
        <f>VLOOKUP(T431,'[2]15 16 Budget'!$D$4:$I$1196,6,FALSE)</f>
        <v>0</v>
      </c>
    </row>
    <row r="432" spans="17:24" x14ac:dyDescent="0.25">
      <c r="Q432" s="1" t="s">
        <v>136</v>
      </c>
      <c r="R432" s="1" t="s">
        <v>225</v>
      </c>
      <c r="S432" s="1" t="s">
        <v>7</v>
      </c>
      <c r="T432" s="1" t="s">
        <v>1047</v>
      </c>
      <c r="U432" s="1" t="s">
        <v>226</v>
      </c>
      <c r="V432" s="4">
        <f>VLOOKUP(T432,'[2]15 16 Budget'!$D$4:$I$1196,4,FALSE)</f>
        <v>20900000</v>
      </c>
      <c r="X432" s="4">
        <f>VLOOKUP(T432,'[2]15 16 Budget'!$D$4:$I$1196,6,FALSE)</f>
        <v>40000000</v>
      </c>
    </row>
    <row r="433" spans="17:24" x14ac:dyDescent="0.25">
      <c r="Q433" s="1" t="s">
        <v>132</v>
      </c>
      <c r="R433" s="1" t="s">
        <v>229</v>
      </c>
      <c r="S433" s="1" t="s">
        <v>7</v>
      </c>
      <c r="T433" s="1" t="s">
        <v>1048</v>
      </c>
      <c r="U433" s="1" t="s">
        <v>230</v>
      </c>
      <c r="V433" s="4" t="str">
        <f>VLOOKUP(T433,'[2]15 16 Budget'!$D$4:$I$1196,4,FALSE)</f>
        <v xml:space="preserve">                         -  </v>
      </c>
      <c r="X433" s="4">
        <f>VLOOKUP(T433,'[2]15 16 Budget'!$D$4:$I$1196,6,FALSE)</f>
        <v>0</v>
      </c>
    </row>
    <row r="434" spans="17:24" x14ac:dyDescent="0.25">
      <c r="Q434" s="1" t="s">
        <v>46</v>
      </c>
      <c r="R434" s="1" t="s">
        <v>232</v>
      </c>
      <c r="S434" s="1" t="s">
        <v>52</v>
      </c>
      <c r="T434" s="1" t="s">
        <v>1049</v>
      </c>
      <c r="U434" s="1" t="s">
        <v>1050</v>
      </c>
      <c r="V434" s="4">
        <f>VLOOKUP(T434,'[2]15 16 Budget'!$D$4:$I$1196,4,FALSE)</f>
        <v>894350</v>
      </c>
      <c r="X434" s="4">
        <f>VLOOKUP(T434,'[2]15 16 Budget'!$D$4:$I$1196,6,FALSE)</f>
        <v>873100</v>
      </c>
    </row>
    <row r="435" spans="17:24" x14ac:dyDescent="0.25">
      <c r="Q435" s="1" t="s">
        <v>136</v>
      </c>
      <c r="R435" s="1" t="s">
        <v>232</v>
      </c>
      <c r="S435" s="1" t="s">
        <v>7</v>
      </c>
      <c r="T435" s="1" t="s">
        <v>1051</v>
      </c>
      <c r="U435" s="1" t="s">
        <v>1052</v>
      </c>
      <c r="V435" s="4" t="str">
        <f>VLOOKUP(T435,'[2]15 16 Budget'!$D$4:$I$1196,4,FALSE)</f>
        <v xml:space="preserve">                         -  </v>
      </c>
      <c r="X435" s="4">
        <f>VLOOKUP(T435,'[2]15 16 Budget'!$D$4:$I$1196,6,FALSE)</f>
        <v>0</v>
      </c>
    </row>
    <row r="436" spans="17:24" x14ac:dyDescent="0.25">
      <c r="Q436" s="1" t="s">
        <v>136</v>
      </c>
      <c r="R436" s="1" t="s">
        <v>235</v>
      </c>
      <c r="S436" s="1" t="s">
        <v>7</v>
      </c>
      <c r="T436" s="1" t="s">
        <v>1053</v>
      </c>
      <c r="U436" s="1" t="s">
        <v>1054</v>
      </c>
      <c r="V436" s="4">
        <f>VLOOKUP(T436,'[2]15 16 Budget'!$D$4:$I$1196,4,FALSE)</f>
        <v>1000000</v>
      </c>
      <c r="X436" s="4">
        <f>VLOOKUP(T436,'[2]15 16 Budget'!$D$4:$I$1196,6,FALSE)</f>
        <v>7730000</v>
      </c>
    </row>
    <row r="437" spans="17:24" x14ac:dyDescent="0.25">
      <c r="Q437" s="1" t="s">
        <v>66</v>
      </c>
      <c r="R437" s="1" t="s">
        <v>314</v>
      </c>
      <c r="S437" s="1" t="s">
        <v>7</v>
      </c>
      <c r="T437" s="1" t="s">
        <v>1055</v>
      </c>
      <c r="U437" s="1" t="s">
        <v>315</v>
      </c>
      <c r="V437" s="4" t="str">
        <f>VLOOKUP(T437,'[2]15 16 Budget'!$D$4:$I$1196,4,FALSE)</f>
        <v xml:space="preserve">                         -  </v>
      </c>
      <c r="X437" s="4">
        <f>VLOOKUP(T437,'[2]15 16 Budget'!$D$4:$I$1196,6,FALSE)</f>
        <v>0</v>
      </c>
    </row>
    <row r="438" spans="17:24" x14ac:dyDescent="0.25">
      <c r="Q438" s="1" t="s">
        <v>12</v>
      </c>
      <c r="R438" s="1" t="s">
        <v>317</v>
      </c>
      <c r="S438" s="1" t="s">
        <v>7</v>
      </c>
      <c r="T438" s="1" t="s">
        <v>1056</v>
      </c>
      <c r="U438" s="1" t="s">
        <v>1057</v>
      </c>
      <c r="V438" s="4" t="str">
        <f>VLOOKUP(T438,'[2]15 16 Budget'!$D$4:$I$1196,4,FALSE)</f>
        <v xml:space="preserve">                         -  </v>
      </c>
      <c r="X438" s="4">
        <f>VLOOKUP(T438,'[2]15 16 Budget'!$D$4:$I$1196,6,FALSE)</f>
        <v>0</v>
      </c>
    </row>
    <row r="439" spans="17:24" x14ac:dyDescent="0.25">
      <c r="Q439" s="1" t="s">
        <v>46</v>
      </c>
      <c r="R439" s="1" t="s">
        <v>317</v>
      </c>
      <c r="S439" s="1" t="s">
        <v>61</v>
      </c>
      <c r="T439" s="1" t="s">
        <v>1058</v>
      </c>
      <c r="U439" s="1" t="s">
        <v>318</v>
      </c>
      <c r="V439" s="4" t="str">
        <f>VLOOKUP(T439,'[2]15 16 Budget'!$D$4:$I$1196,4,FALSE)</f>
        <v xml:space="preserve">                         -  </v>
      </c>
      <c r="X439" s="4">
        <f>VLOOKUP(T439,'[2]15 16 Budget'!$D$4:$I$1196,6,FALSE)</f>
        <v>0</v>
      </c>
    </row>
    <row r="440" spans="17:24" x14ac:dyDescent="0.25">
      <c r="Q440" s="1" t="s">
        <v>16</v>
      </c>
      <c r="R440" s="1" t="s">
        <v>320</v>
      </c>
      <c r="S440" s="1" t="s">
        <v>27</v>
      </c>
      <c r="T440" s="1" t="s">
        <v>1059</v>
      </c>
      <c r="U440" s="1" t="s">
        <v>1060</v>
      </c>
      <c r="V440" s="4" t="str">
        <f>VLOOKUP(T440,'[2]15 16 Budget'!$D$4:$I$1196,4,FALSE)</f>
        <v xml:space="preserve">                         -  </v>
      </c>
      <c r="X440" s="4">
        <f>VLOOKUP(T440,'[2]15 16 Budget'!$D$4:$I$1196,6,FALSE)</f>
        <v>0</v>
      </c>
    </row>
    <row r="441" spans="17:24" x14ac:dyDescent="0.25">
      <c r="Q441" s="1" t="s">
        <v>36</v>
      </c>
      <c r="R441" s="1" t="s">
        <v>320</v>
      </c>
      <c r="S441" s="1" t="s">
        <v>7</v>
      </c>
      <c r="T441" s="1" t="s">
        <v>1061</v>
      </c>
      <c r="U441" s="1" t="s">
        <v>1062</v>
      </c>
      <c r="V441" s="4">
        <f>VLOOKUP(T441,'[2]15 16 Budget'!$D$4:$I$1196,4,FALSE)</f>
        <v>464</v>
      </c>
      <c r="X441" s="4">
        <f>VLOOKUP(T441,'[2]15 16 Budget'!$D$4:$I$1196,6,FALSE)</f>
        <v>0</v>
      </c>
    </row>
    <row r="442" spans="17:24" x14ac:dyDescent="0.25">
      <c r="Q442" s="1" t="s">
        <v>16</v>
      </c>
      <c r="R442" s="1" t="s">
        <v>324</v>
      </c>
      <c r="S442" s="1" t="s">
        <v>22</v>
      </c>
      <c r="T442" s="1" t="s">
        <v>1063</v>
      </c>
      <c r="U442" s="1" t="s">
        <v>1064</v>
      </c>
      <c r="V442" s="4" t="str">
        <f>VLOOKUP(T442,'[2]15 16 Budget'!$D$4:$I$1196,4,FALSE)</f>
        <v xml:space="preserve">                         -  </v>
      </c>
      <c r="X442" s="4">
        <f>VLOOKUP(T442,'[2]15 16 Budget'!$D$4:$I$1196,6,FALSE)</f>
        <v>0</v>
      </c>
    </row>
    <row r="443" spans="17:24" x14ac:dyDescent="0.25">
      <c r="Q443" s="1" t="s">
        <v>66</v>
      </c>
      <c r="R443" s="1" t="s">
        <v>324</v>
      </c>
      <c r="S443" s="1" t="s">
        <v>7</v>
      </c>
      <c r="T443" s="1" t="s">
        <v>1065</v>
      </c>
      <c r="U443" s="1" t="s">
        <v>1066</v>
      </c>
      <c r="V443" s="4" t="str">
        <f>VLOOKUP(T443,'[2]15 16 Budget'!$D$4:$I$1196,4,FALSE)</f>
        <v xml:space="preserve">                         -  </v>
      </c>
      <c r="X443" s="4">
        <f>VLOOKUP(T443,'[2]15 16 Budget'!$D$4:$I$1196,6,FALSE)</f>
        <v>0</v>
      </c>
    </row>
    <row r="444" spans="17:24" x14ac:dyDescent="0.25">
      <c r="Q444" s="1" t="s">
        <v>66</v>
      </c>
      <c r="R444" s="1" t="s">
        <v>328</v>
      </c>
      <c r="S444" s="1" t="s">
        <v>7</v>
      </c>
      <c r="T444" s="1" t="s">
        <v>1067</v>
      </c>
      <c r="U444" s="1" t="s">
        <v>1068</v>
      </c>
      <c r="V444" s="4" t="str">
        <f>VLOOKUP(T444,'[2]15 16 Budget'!$D$4:$I$1196,4,FALSE)</f>
        <v xml:space="preserve">                         -  </v>
      </c>
      <c r="X444" s="4">
        <f>VLOOKUP(T444,'[2]15 16 Budget'!$D$4:$I$1196,6,FALSE)</f>
        <v>230400</v>
      </c>
    </row>
    <row r="445" spans="17:24" x14ac:dyDescent="0.25">
      <c r="Q445" s="1" t="s">
        <v>66</v>
      </c>
      <c r="R445" s="1" t="s">
        <v>331</v>
      </c>
      <c r="S445" s="1" t="s">
        <v>7</v>
      </c>
      <c r="T445" s="1" t="s">
        <v>1069</v>
      </c>
      <c r="U445" s="1" t="s">
        <v>1070</v>
      </c>
      <c r="V445" s="4">
        <f>VLOOKUP(T445,'[2]15 16 Budget'!$D$4:$I$1196,4,FALSE)</f>
        <v>60000</v>
      </c>
      <c r="X445" s="4">
        <f>VLOOKUP(T445,'[2]15 16 Budget'!$D$4:$I$1196,6,FALSE)</f>
        <v>0</v>
      </c>
    </row>
    <row r="446" spans="17:24" x14ac:dyDescent="0.25">
      <c r="Q446" s="1" t="s">
        <v>66</v>
      </c>
      <c r="R446" s="1" t="s">
        <v>334</v>
      </c>
      <c r="S446" s="1" t="s">
        <v>7</v>
      </c>
      <c r="T446" s="1" t="s">
        <v>1071</v>
      </c>
      <c r="U446" s="1" t="s">
        <v>1072</v>
      </c>
      <c r="V446" s="4" t="str">
        <f>VLOOKUP(T446,'[2]15 16 Budget'!$D$4:$I$1196,4,FALSE)</f>
        <v xml:space="preserve">                         -  </v>
      </c>
      <c r="X446" s="4">
        <f>VLOOKUP(T446,'[2]15 16 Budget'!$D$4:$I$1196,6,FALSE)</f>
        <v>0</v>
      </c>
    </row>
    <row r="447" spans="17:24" x14ac:dyDescent="0.25">
      <c r="Q447" s="1" t="s">
        <v>66</v>
      </c>
      <c r="R447" s="1" t="s">
        <v>337</v>
      </c>
      <c r="S447" s="1" t="s">
        <v>7</v>
      </c>
      <c r="T447" s="1" t="s">
        <v>1073</v>
      </c>
      <c r="U447" s="1" t="s">
        <v>1074</v>
      </c>
      <c r="V447" s="4" t="str">
        <f>VLOOKUP(T447,'[2]15 16 Budget'!$D$4:$I$1196,4,FALSE)</f>
        <v xml:space="preserve">                         -  </v>
      </c>
      <c r="X447" s="4">
        <f>VLOOKUP(T447,'[2]15 16 Budget'!$D$4:$I$1196,6,FALSE)</f>
        <v>0</v>
      </c>
    </row>
    <row r="448" spans="17:24" x14ac:dyDescent="0.25">
      <c r="Q448" s="1" t="s">
        <v>6</v>
      </c>
      <c r="R448" s="1" t="s">
        <v>341</v>
      </c>
      <c r="S448" s="1" t="s">
        <v>7</v>
      </c>
      <c r="T448" s="1" t="s">
        <v>1075</v>
      </c>
      <c r="U448" s="1" t="s">
        <v>342</v>
      </c>
      <c r="V448" s="4">
        <f>VLOOKUP(T448,'[2]15 16 Budget'!$D$4:$I$1196,4,FALSE)</f>
        <v>1000</v>
      </c>
      <c r="X448" s="4">
        <f>VLOOKUP(T448,'[2]15 16 Budget'!$D$4:$I$1196,6,FALSE)</f>
        <v>0</v>
      </c>
    </row>
    <row r="449" spans="17:24" x14ac:dyDescent="0.25">
      <c r="Q449" s="1" t="s">
        <v>66</v>
      </c>
      <c r="R449" s="1" t="s">
        <v>344</v>
      </c>
      <c r="S449" s="1" t="s">
        <v>7</v>
      </c>
      <c r="T449" s="1" t="s">
        <v>1076</v>
      </c>
      <c r="U449" s="1" t="s">
        <v>1077</v>
      </c>
      <c r="V449" s="4">
        <f>VLOOKUP(T449,'[2]15 16 Budget'!$D$4:$I$1196,4,FALSE)</f>
        <v>50000</v>
      </c>
      <c r="X449" s="4">
        <f>VLOOKUP(T449,'[2]15 16 Budget'!$D$4:$I$1196,6,FALSE)</f>
        <v>0</v>
      </c>
    </row>
    <row r="450" spans="17:24" x14ac:dyDescent="0.25">
      <c r="Q450" s="1" t="s">
        <v>32</v>
      </c>
      <c r="R450" s="1" t="s">
        <v>348</v>
      </c>
      <c r="S450" s="1" t="s">
        <v>7</v>
      </c>
      <c r="T450" s="1" t="s">
        <v>1078</v>
      </c>
      <c r="U450" s="1" t="s">
        <v>1079</v>
      </c>
      <c r="V450" s="4" t="str">
        <f>VLOOKUP(T450,'[2]15 16 Budget'!$D$4:$I$1196,4,FALSE)</f>
        <v xml:space="preserve">                         -  </v>
      </c>
      <c r="X450" s="4">
        <f>VLOOKUP(T450,'[2]15 16 Budget'!$D$4:$I$1196,6,FALSE)</f>
        <v>0</v>
      </c>
    </row>
    <row r="451" spans="17:24" x14ac:dyDescent="0.25">
      <c r="Q451" s="1" t="s">
        <v>32</v>
      </c>
      <c r="R451" s="1" t="s">
        <v>352</v>
      </c>
      <c r="S451" s="1" t="s">
        <v>7</v>
      </c>
      <c r="T451" s="1" t="s">
        <v>1080</v>
      </c>
      <c r="U451" s="1" t="s">
        <v>1081</v>
      </c>
      <c r="V451" s="4" t="str">
        <f>VLOOKUP(T451,'[2]15 16 Budget'!$D$4:$I$1196,4,FALSE)</f>
        <v xml:space="preserve">                         -  </v>
      </c>
      <c r="X451" s="4">
        <f>VLOOKUP(T451,'[2]15 16 Budget'!$D$4:$I$1196,6,FALSE)</f>
        <v>0</v>
      </c>
    </row>
    <row r="452" spans="17:24" x14ac:dyDescent="0.25">
      <c r="Q452" s="1" t="s">
        <v>46</v>
      </c>
      <c r="R452" s="1" t="s">
        <v>352</v>
      </c>
      <c r="S452" s="1" t="s">
        <v>61</v>
      </c>
      <c r="T452" s="1" t="s">
        <v>1082</v>
      </c>
      <c r="U452" s="1" t="s">
        <v>1083</v>
      </c>
      <c r="V452" s="4">
        <f>VLOOKUP(T452,'[2]15 16 Budget'!$D$4:$I$1196,4,FALSE)</f>
        <v>120000</v>
      </c>
      <c r="X452" s="4">
        <f>VLOOKUP(T452,'[2]15 16 Budget'!$D$4:$I$1196,6,FALSE)</f>
        <v>108000</v>
      </c>
    </row>
    <row r="453" spans="17:24" x14ac:dyDescent="0.25">
      <c r="Q453" s="1" t="s">
        <v>66</v>
      </c>
      <c r="R453" s="1" t="s">
        <v>352</v>
      </c>
      <c r="S453" s="1" t="s">
        <v>7</v>
      </c>
      <c r="T453" s="1" t="s">
        <v>1084</v>
      </c>
      <c r="U453" s="1" t="s">
        <v>1081</v>
      </c>
      <c r="V453" s="4" t="str">
        <f>VLOOKUP(T453,'[2]15 16 Budget'!$D$4:$I$1196,4,FALSE)</f>
        <v xml:space="preserve">                         -  </v>
      </c>
      <c r="X453" s="4">
        <f>VLOOKUP(T453,'[2]15 16 Budget'!$D$4:$I$1196,6,FALSE)</f>
        <v>22500</v>
      </c>
    </row>
    <row r="454" spans="17:24" x14ac:dyDescent="0.25">
      <c r="Q454" s="1" t="s">
        <v>106</v>
      </c>
      <c r="R454" s="1" t="s">
        <v>352</v>
      </c>
      <c r="S454" s="1" t="s">
        <v>7</v>
      </c>
      <c r="T454" s="1" t="s">
        <v>1085</v>
      </c>
      <c r="U454" s="1" t="s">
        <v>1081</v>
      </c>
      <c r="V454" s="4" t="str">
        <f>VLOOKUP(T454,'[2]15 16 Budget'!$D$4:$I$1196,4,FALSE)</f>
        <v xml:space="preserve">                         -  </v>
      </c>
      <c r="X454" s="4">
        <f>VLOOKUP(T454,'[2]15 16 Budget'!$D$4:$I$1196,6,FALSE)</f>
        <v>0</v>
      </c>
    </row>
    <row r="455" spans="17:24" x14ac:dyDescent="0.25">
      <c r="Q455" s="1" t="s">
        <v>110</v>
      </c>
      <c r="R455" s="1" t="s">
        <v>352</v>
      </c>
      <c r="S455" s="1" t="s">
        <v>111</v>
      </c>
      <c r="T455" s="1" t="s">
        <v>1086</v>
      </c>
      <c r="U455" s="1" t="s">
        <v>1087</v>
      </c>
      <c r="V455" s="4" t="str">
        <f>VLOOKUP(T455,'[2]15 16 Budget'!$D$4:$I$1196,4,FALSE)</f>
        <v xml:space="preserve">                         -  </v>
      </c>
      <c r="X455" s="4">
        <f>VLOOKUP(T455,'[2]15 16 Budget'!$D$4:$I$1196,6,FALSE)</f>
        <v>0</v>
      </c>
    </row>
    <row r="456" spans="17:24" x14ac:dyDescent="0.25">
      <c r="Q456" s="1" t="s">
        <v>132</v>
      </c>
      <c r="R456" s="1" t="s">
        <v>352</v>
      </c>
      <c r="S456" s="1" t="s">
        <v>7</v>
      </c>
      <c r="T456" s="1" t="s">
        <v>1088</v>
      </c>
      <c r="U456" s="1" t="s">
        <v>1081</v>
      </c>
      <c r="V456" s="4" t="str">
        <f>VLOOKUP(T456,'[2]15 16 Budget'!$D$4:$I$1196,4,FALSE)</f>
        <v xml:space="preserve">                         -  </v>
      </c>
      <c r="X456" s="4">
        <f>VLOOKUP(T456,'[2]15 16 Budget'!$D$4:$I$1196,6,FALSE)</f>
        <v>0</v>
      </c>
    </row>
    <row r="457" spans="17:24" x14ac:dyDescent="0.25">
      <c r="Q457" s="1" t="s">
        <v>16</v>
      </c>
      <c r="R457" s="1" t="s">
        <v>356</v>
      </c>
      <c r="S457" s="1" t="s">
        <v>22</v>
      </c>
      <c r="T457" s="1" t="s">
        <v>1089</v>
      </c>
      <c r="U457" s="1" t="s">
        <v>1090</v>
      </c>
      <c r="V457" s="4">
        <f>VLOOKUP(T457,'[2]15 16 Budget'!$D$4:$I$1196,4,FALSE)</f>
        <v>244524.35</v>
      </c>
      <c r="X457" s="4">
        <f>VLOOKUP(T457,'[2]15 16 Budget'!$D$4:$I$1196,6,FALSE)</f>
        <v>234000</v>
      </c>
    </row>
    <row r="458" spans="17:24" x14ac:dyDescent="0.25">
      <c r="Q458" s="1" t="s">
        <v>16</v>
      </c>
      <c r="R458" s="1" t="s">
        <v>359</v>
      </c>
      <c r="S458" s="1" t="s">
        <v>22</v>
      </c>
      <c r="T458" s="1" t="s">
        <v>1091</v>
      </c>
      <c r="U458" s="1" t="s">
        <v>1092</v>
      </c>
      <c r="V458" s="4">
        <f>VLOOKUP(T458,'[2]15 16 Budget'!$D$4:$I$1196,4,FALSE)</f>
        <v>1200000</v>
      </c>
      <c r="X458" s="4">
        <f>VLOOKUP(T458,'[2]15 16 Budget'!$D$4:$I$1196,6,FALSE)</f>
        <v>675000</v>
      </c>
    </row>
    <row r="459" spans="17:24" x14ac:dyDescent="0.25">
      <c r="Q459" s="1" t="s">
        <v>6</v>
      </c>
      <c r="R459" s="1" t="s">
        <v>362</v>
      </c>
      <c r="S459" s="1" t="s">
        <v>7</v>
      </c>
      <c r="T459" s="1" t="s">
        <v>1093</v>
      </c>
      <c r="U459" s="1" t="s">
        <v>1094</v>
      </c>
      <c r="V459" s="4">
        <f>VLOOKUP(T459,'[2]15 16 Budget'!$D$4:$I$1196,4,FALSE)</f>
        <v>924.46</v>
      </c>
      <c r="X459" s="4">
        <f>VLOOKUP(T459,'[2]15 16 Budget'!$D$4:$I$1196,6,FALSE)</f>
        <v>0</v>
      </c>
    </row>
    <row r="460" spans="17:24" x14ac:dyDescent="0.25">
      <c r="Q460" s="1" t="s">
        <v>12</v>
      </c>
      <c r="R460" s="1" t="s">
        <v>362</v>
      </c>
      <c r="S460" s="1" t="s">
        <v>7</v>
      </c>
      <c r="T460" s="1" t="s">
        <v>1095</v>
      </c>
      <c r="U460" s="1" t="s">
        <v>1094</v>
      </c>
      <c r="V460" s="4" t="str">
        <f>VLOOKUP(T460,'[2]15 16 Budget'!$D$4:$I$1196,4,FALSE)</f>
        <v xml:space="preserve">                         -  </v>
      </c>
      <c r="X460" s="4">
        <f>VLOOKUP(T460,'[2]15 16 Budget'!$D$4:$I$1196,6,FALSE)</f>
        <v>3500</v>
      </c>
    </row>
    <row r="461" spans="17:24" x14ac:dyDescent="0.25">
      <c r="Q461" s="1" t="s">
        <v>16</v>
      </c>
      <c r="R461" s="1" t="s">
        <v>362</v>
      </c>
      <c r="S461" s="1" t="s">
        <v>17</v>
      </c>
      <c r="T461" s="1" t="s">
        <v>1096</v>
      </c>
      <c r="U461" s="1" t="s">
        <v>1097</v>
      </c>
      <c r="V461" s="4">
        <f>VLOOKUP(T461,'[2]15 16 Budget'!$D$4:$I$1196,4,FALSE)</f>
        <v>21838.55</v>
      </c>
      <c r="X461" s="4">
        <f>VLOOKUP(T461,'[2]15 16 Budget'!$D$4:$I$1196,6,FALSE)</f>
        <v>0</v>
      </c>
    </row>
    <row r="462" spans="17:24" x14ac:dyDescent="0.25">
      <c r="Q462" s="1" t="s">
        <v>16</v>
      </c>
      <c r="R462" s="1" t="s">
        <v>362</v>
      </c>
      <c r="S462" s="1" t="s">
        <v>22</v>
      </c>
      <c r="T462" s="1" t="s">
        <v>1098</v>
      </c>
      <c r="U462" s="1" t="s">
        <v>1099</v>
      </c>
      <c r="V462" s="4">
        <f>VLOOKUP(T462,'[2]15 16 Budget'!$D$4:$I$1196,4,FALSE)</f>
        <v>200000</v>
      </c>
      <c r="X462" s="4">
        <f>VLOOKUP(T462,'[2]15 16 Budget'!$D$4:$I$1196,6,FALSE)</f>
        <v>126000</v>
      </c>
    </row>
    <row r="463" spans="17:24" x14ac:dyDescent="0.25">
      <c r="Q463" s="1" t="s">
        <v>16</v>
      </c>
      <c r="R463" s="1" t="s">
        <v>362</v>
      </c>
      <c r="S463" s="1" t="s">
        <v>27</v>
      </c>
      <c r="T463" s="1" t="s">
        <v>1100</v>
      </c>
      <c r="U463" s="1" t="s">
        <v>1101</v>
      </c>
      <c r="V463" s="4" t="str">
        <f>VLOOKUP(T463,'[2]15 16 Budget'!$D$4:$I$1196,4,FALSE)</f>
        <v xml:space="preserve">                         -  </v>
      </c>
      <c r="X463" s="4">
        <f>VLOOKUP(T463,'[2]15 16 Budget'!$D$4:$I$1196,6,FALSE)</f>
        <v>0</v>
      </c>
    </row>
    <row r="464" spans="17:24" x14ac:dyDescent="0.25">
      <c r="Q464" s="1" t="s">
        <v>32</v>
      </c>
      <c r="R464" s="1" t="s">
        <v>362</v>
      </c>
      <c r="S464" s="1" t="s">
        <v>7</v>
      </c>
      <c r="T464" s="1" t="s">
        <v>1102</v>
      </c>
      <c r="U464" s="1" t="s">
        <v>1094</v>
      </c>
      <c r="V464" s="4">
        <f>VLOOKUP(T464,'[2]15 16 Budget'!$D$4:$I$1196,4,FALSE)</f>
        <v>50000</v>
      </c>
      <c r="X464" s="4">
        <f>VLOOKUP(T464,'[2]15 16 Budget'!$D$4:$I$1196,6,FALSE)</f>
        <v>53000</v>
      </c>
    </row>
    <row r="465" spans="17:24" x14ac:dyDescent="0.25">
      <c r="Q465" s="1" t="s">
        <v>36</v>
      </c>
      <c r="R465" s="1" t="s">
        <v>362</v>
      </c>
      <c r="S465" s="1" t="s">
        <v>7</v>
      </c>
      <c r="T465" s="1" t="s">
        <v>1103</v>
      </c>
      <c r="U465" s="1" t="s">
        <v>1094</v>
      </c>
      <c r="V465" s="4" t="str">
        <f>VLOOKUP(T465,'[2]15 16 Budget'!$D$4:$I$1196,4,FALSE)</f>
        <v xml:space="preserve">                         -  </v>
      </c>
      <c r="X465" s="4">
        <f>VLOOKUP(T465,'[2]15 16 Budget'!$D$4:$I$1196,6,FALSE)</f>
        <v>6000</v>
      </c>
    </row>
    <row r="466" spans="17:24" x14ac:dyDescent="0.25">
      <c r="Q466" s="1" t="s">
        <v>46</v>
      </c>
      <c r="R466" s="1" t="s">
        <v>362</v>
      </c>
      <c r="S466" s="1" t="s">
        <v>47</v>
      </c>
      <c r="T466" s="1" t="s">
        <v>1104</v>
      </c>
      <c r="U466" s="1" t="s">
        <v>1105</v>
      </c>
      <c r="V466" s="4">
        <f>VLOOKUP(T466,'[2]15 16 Budget'!$D$4:$I$1196,4,FALSE)</f>
        <v>727.94</v>
      </c>
      <c r="X466" s="4">
        <f>VLOOKUP(T466,'[2]15 16 Budget'!$D$4:$I$1196,6,FALSE)</f>
        <v>0</v>
      </c>
    </row>
    <row r="467" spans="17:24" x14ac:dyDescent="0.25">
      <c r="Q467" s="1" t="s">
        <v>46</v>
      </c>
      <c r="R467" s="1" t="s">
        <v>362</v>
      </c>
      <c r="S467" s="1" t="s">
        <v>52</v>
      </c>
      <c r="T467" s="1" t="s">
        <v>1106</v>
      </c>
      <c r="U467" s="1" t="s">
        <v>1105</v>
      </c>
      <c r="V467" s="4" t="str">
        <f>VLOOKUP(T467,'[2]15 16 Budget'!$D$4:$I$1196,4,FALSE)</f>
        <v xml:space="preserve">                         -  </v>
      </c>
      <c r="X467" s="4">
        <f>VLOOKUP(T467,'[2]15 16 Budget'!$D$4:$I$1196,6,FALSE)</f>
        <v>0</v>
      </c>
    </row>
    <row r="468" spans="17:24" x14ac:dyDescent="0.25">
      <c r="Q468" s="1" t="s">
        <v>46</v>
      </c>
      <c r="R468" s="1" t="s">
        <v>362</v>
      </c>
      <c r="S468" s="1" t="s">
        <v>56</v>
      </c>
      <c r="T468" s="1" t="s">
        <v>1107</v>
      </c>
      <c r="U468" s="1" t="s">
        <v>1108</v>
      </c>
      <c r="V468" s="4">
        <f>VLOOKUP(T468,'[2]15 16 Budget'!$D$4:$I$1196,4,FALSE)</f>
        <v>52546.43</v>
      </c>
      <c r="X468" s="4">
        <f>VLOOKUP(T468,'[2]15 16 Budget'!$D$4:$I$1196,6,FALSE)</f>
        <v>7200</v>
      </c>
    </row>
    <row r="469" spans="17:24" x14ac:dyDescent="0.25">
      <c r="Q469" s="1" t="s">
        <v>46</v>
      </c>
      <c r="R469" s="1" t="s">
        <v>362</v>
      </c>
      <c r="S469" s="1" t="s">
        <v>61</v>
      </c>
      <c r="T469" s="1" t="s">
        <v>1109</v>
      </c>
      <c r="U469" s="1" t="s">
        <v>1110</v>
      </c>
      <c r="V469" s="4">
        <f>VLOOKUP(T469,'[2]15 16 Budget'!$D$4:$I$1196,4,FALSE)</f>
        <v>67898.28</v>
      </c>
      <c r="X469" s="4">
        <f>VLOOKUP(T469,'[2]15 16 Budget'!$D$4:$I$1196,6,FALSE)</f>
        <v>76500</v>
      </c>
    </row>
    <row r="470" spans="17:24" x14ac:dyDescent="0.25">
      <c r="Q470" s="1" t="s">
        <v>66</v>
      </c>
      <c r="R470" s="1" t="s">
        <v>362</v>
      </c>
      <c r="S470" s="1" t="s">
        <v>7</v>
      </c>
      <c r="T470" s="1" t="s">
        <v>1111</v>
      </c>
      <c r="U470" s="1" t="s">
        <v>1094</v>
      </c>
      <c r="V470" s="4" t="str">
        <f>VLOOKUP(T470,'[2]15 16 Budget'!$D$4:$I$1196,4,FALSE)</f>
        <v xml:space="preserve">                         -  </v>
      </c>
      <c r="X470" s="4">
        <f>VLOOKUP(T470,'[2]15 16 Budget'!$D$4:$I$1196,6,FALSE)</f>
        <v>1080</v>
      </c>
    </row>
    <row r="471" spans="17:24" x14ac:dyDescent="0.25">
      <c r="Q471" s="1" t="s">
        <v>70</v>
      </c>
      <c r="R471" s="1" t="s">
        <v>362</v>
      </c>
      <c r="S471" s="1" t="s">
        <v>7</v>
      </c>
      <c r="T471" s="1" t="s">
        <v>1112</v>
      </c>
      <c r="U471" s="1" t="s">
        <v>1094</v>
      </c>
      <c r="V471" s="4" t="str">
        <f>VLOOKUP(T471,'[2]15 16 Budget'!$D$4:$I$1196,4,FALSE)</f>
        <v xml:space="preserve">                         -  </v>
      </c>
      <c r="X471" s="4">
        <f>VLOOKUP(T471,'[2]15 16 Budget'!$D$4:$I$1196,6,FALSE)</f>
        <v>0</v>
      </c>
    </row>
    <row r="472" spans="17:24" x14ac:dyDescent="0.25">
      <c r="Q472" s="1" t="s">
        <v>78</v>
      </c>
      <c r="R472" s="1" t="s">
        <v>362</v>
      </c>
      <c r="S472" s="1" t="s">
        <v>79</v>
      </c>
      <c r="T472" s="1" t="s">
        <v>1113</v>
      </c>
      <c r="U472" s="1" t="s">
        <v>1105</v>
      </c>
      <c r="V472" s="4" t="str">
        <f>VLOOKUP(T472,'[2]15 16 Budget'!$D$4:$I$1196,4,FALSE)</f>
        <v xml:space="preserve">                         -  </v>
      </c>
      <c r="X472" s="4">
        <f>VLOOKUP(T472,'[2]15 16 Budget'!$D$4:$I$1196,6,FALSE)</f>
        <v>0</v>
      </c>
    </row>
    <row r="473" spans="17:24" x14ac:dyDescent="0.25">
      <c r="Q473" s="1" t="s">
        <v>78</v>
      </c>
      <c r="R473" s="1" t="s">
        <v>362</v>
      </c>
      <c r="S473" s="1" t="s">
        <v>84</v>
      </c>
      <c r="T473" s="1" t="s">
        <v>1114</v>
      </c>
      <c r="U473" s="1" t="s">
        <v>1115</v>
      </c>
      <c r="V473" s="4" t="str">
        <f>VLOOKUP(T473,'[2]15 16 Budget'!$D$4:$I$1196,4,FALSE)</f>
        <v xml:space="preserve">                         -  </v>
      </c>
      <c r="X473" s="4">
        <f>VLOOKUP(T473,'[2]15 16 Budget'!$D$4:$I$1196,6,FALSE)</f>
        <v>55449</v>
      </c>
    </row>
    <row r="474" spans="17:24" x14ac:dyDescent="0.25">
      <c r="Q474" s="1" t="s">
        <v>94</v>
      </c>
      <c r="R474" s="1" t="s">
        <v>362</v>
      </c>
      <c r="S474" s="1" t="s">
        <v>7</v>
      </c>
      <c r="T474" s="1" t="s">
        <v>1116</v>
      </c>
      <c r="U474" s="1" t="s">
        <v>1094</v>
      </c>
      <c r="V474" s="4" t="str">
        <f>VLOOKUP(T474,'[2]15 16 Budget'!$D$4:$I$1196,4,FALSE)</f>
        <v xml:space="preserve">                         -  </v>
      </c>
      <c r="X474" s="4">
        <f>VLOOKUP(T474,'[2]15 16 Budget'!$D$4:$I$1196,6,FALSE)</f>
        <v>0</v>
      </c>
    </row>
    <row r="475" spans="17:24" x14ac:dyDescent="0.25">
      <c r="Q475" s="1" t="s">
        <v>98</v>
      </c>
      <c r="R475" s="1" t="s">
        <v>362</v>
      </c>
      <c r="S475" s="1" t="s">
        <v>7</v>
      </c>
      <c r="T475" s="1" t="s">
        <v>1117</v>
      </c>
      <c r="U475" s="1" t="s">
        <v>1094</v>
      </c>
      <c r="V475" s="4" t="str">
        <f>VLOOKUP(T475,'[2]15 16 Budget'!$D$4:$I$1196,4,FALSE)</f>
        <v xml:space="preserve">                         -  </v>
      </c>
      <c r="X475" s="4">
        <f>VLOOKUP(T475,'[2]15 16 Budget'!$D$4:$I$1196,6,FALSE)</f>
        <v>59085</v>
      </c>
    </row>
    <row r="476" spans="17:24" x14ac:dyDescent="0.25">
      <c r="Q476" s="1" t="s">
        <v>110</v>
      </c>
      <c r="R476" s="1" t="s">
        <v>362</v>
      </c>
      <c r="S476" s="1" t="s">
        <v>111</v>
      </c>
      <c r="T476" s="1" t="s">
        <v>1118</v>
      </c>
      <c r="U476" s="1" t="s">
        <v>1119</v>
      </c>
      <c r="V476" s="4" t="str">
        <f>VLOOKUP(T476,'[2]15 16 Budget'!$D$4:$I$1196,4,FALSE)</f>
        <v xml:space="preserve">                         -  </v>
      </c>
      <c r="X476" s="4">
        <f>VLOOKUP(T476,'[2]15 16 Budget'!$D$4:$I$1196,6,FALSE)</f>
        <v>0</v>
      </c>
    </row>
    <row r="477" spans="17:24" x14ac:dyDescent="0.25">
      <c r="Q477" s="1" t="s">
        <v>121</v>
      </c>
      <c r="R477" s="1" t="s">
        <v>362</v>
      </c>
      <c r="S477" s="1" t="s">
        <v>7</v>
      </c>
      <c r="T477" s="1" t="s">
        <v>1120</v>
      </c>
      <c r="U477" s="1" t="s">
        <v>1094</v>
      </c>
      <c r="V477" s="4" t="str">
        <f>VLOOKUP(T477,'[2]15 16 Budget'!$D$4:$I$1196,4,FALSE)</f>
        <v xml:space="preserve">                         -  </v>
      </c>
      <c r="X477" s="4">
        <f>VLOOKUP(T477,'[2]15 16 Budget'!$D$4:$I$1196,6,FALSE)</f>
        <v>0</v>
      </c>
    </row>
    <row r="478" spans="17:24" x14ac:dyDescent="0.25">
      <c r="Q478" s="1" t="s">
        <v>10</v>
      </c>
      <c r="R478" s="1" t="s">
        <v>362</v>
      </c>
      <c r="S478" s="1" t="s">
        <v>7</v>
      </c>
      <c r="T478" s="1" t="s">
        <v>1121</v>
      </c>
      <c r="U478" s="1" t="s">
        <v>1094</v>
      </c>
      <c r="V478" s="4" t="str">
        <f>VLOOKUP(T478,'[2]15 16 Budget'!$D$4:$I$1196,4,FALSE)</f>
        <v xml:space="preserve">                         -  </v>
      </c>
      <c r="X478" s="4">
        <f>VLOOKUP(T478,'[2]15 16 Budget'!$D$4:$I$1196,6,FALSE)</f>
        <v>0</v>
      </c>
    </row>
    <row r="479" spans="17:24" x14ac:dyDescent="0.25">
      <c r="Q479" s="1" t="s">
        <v>132</v>
      </c>
      <c r="R479" s="1" t="s">
        <v>362</v>
      </c>
      <c r="S479" s="1" t="s">
        <v>7</v>
      </c>
      <c r="T479" s="1" t="s">
        <v>1122</v>
      </c>
      <c r="U479" s="1" t="s">
        <v>1094</v>
      </c>
      <c r="V479" s="4" t="str">
        <f>VLOOKUP(T479,'[2]15 16 Budget'!$D$4:$I$1196,4,FALSE)</f>
        <v xml:space="preserve">                         -  </v>
      </c>
      <c r="X479" s="4">
        <f>VLOOKUP(T479,'[2]15 16 Budget'!$D$4:$I$1196,6,FALSE)</f>
        <v>0</v>
      </c>
    </row>
    <row r="480" spans="17:24" x14ac:dyDescent="0.25">
      <c r="Q480" s="1" t="s">
        <v>136</v>
      </c>
      <c r="R480" s="1" t="s">
        <v>362</v>
      </c>
      <c r="S480" s="1" t="s">
        <v>7</v>
      </c>
      <c r="T480" s="1" t="s">
        <v>1123</v>
      </c>
      <c r="U480" s="1" t="s">
        <v>1094</v>
      </c>
      <c r="V480" s="4">
        <f>VLOOKUP(T480,'[2]15 16 Budget'!$D$4:$I$1196,4,FALSE)</f>
        <v>2919.3</v>
      </c>
      <c r="X480" s="4">
        <f>VLOOKUP(T480,'[2]15 16 Budget'!$D$4:$I$1196,6,FALSE)</f>
        <v>3000</v>
      </c>
    </row>
    <row r="481" spans="17:24" x14ac:dyDescent="0.25">
      <c r="Q481" s="1" t="s">
        <v>140</v>
      </c>
      <c r="R481" s="1" t="s">
        <v>362</v>
      </c>
      <c r="S481" s="1" t="s">
        <v>7</v>
      </c>
      <c r="T481" s="1" t="s">
        <v>1124</v>
      </c>
      <c r="U481" s="1" t="s">
        <v>1094</v>
      </c>
      <c r="V481" s="4">
        <f>VLOOKUP(T481,'[2]15 16 Budget'!$D$4:$I$1196,4,FALSE)</f>
        <v>0</v>
      </c>
      <c r="X481" s="4">
        <f>VLOOKUP(T481,'[2]15 16 Budget'!$D$4:$I$1196,6,FALSE)</f>
        <v>0</v>
      </c>
    </row>
    <row r="482" spans="17:24" x14ac:dyDescent="0.25">
      <c r="Q482" s="1" t="s">
        <v>16</v>
      </c>
      <c r="R482" s="1" t="s">
        <v>366</v>
      </c>
      <c r="S482" s="1" t="s">
        <v>27</v>
      </c>
      <c r="T482" s="1" t="s">
        <v>1125</v>
      </c>
      <c r="U482" s="1" t="s">
        <v>1126</v>
      </c>
      <c r="V482" s="4">
        <f>VLOOKUP(T482,'[2]15 16 Budget'!$D$4:$I$1196,4,FALSE)</f>
        <v>287897.96999999997</v>
      </c>
      <c r="X482" s="4">
        <f>VLOOKUP(T482,'[2]15 16 Budget'!$D$4:$I$1196,6,FALSE)</f>
        <v>0</v>
      </c>
    </row>
    <row r="483" spans="17:24" x14ac:dyDescent="0.25">
      <c r="Q483" s="1" t="s">
        <v>36</v>
      </c>
      <c r="R483" s="1" t="s">
        <v>366</v>
      </c>
      <c r="S483" s="1" t="s">
        <v>7</v>
      </c>
      <c r="T483" s="1" t="s">
        <v>1127</v>
      </c>
      <c r="U483" s="1" t="s">
        <v>1128</v>
      </c>
      <c r="V483" s="4">
        <f>VLOOKUP(T483,'[2]15 16 Budget'!$D$4:$I$1196,4,FALSE)</f>
        <v>67111.12</v>
      </c>
      <c r="X483" s="4">
        <f>VLOOKUP(T483,'[2]15 16 Budget'!$D$4:$I$1196,6,FALSE)</f>
        <v>63000</v>
      </c>
    </row>
    <row r="484" spans="17:24" x14ac:dyDescent="0.25">
      <c r="Q484" s="1" t="s">
        <v>140</v>
      </c>
      <c r="R484" s="1" t="s">
        <v>366</v>
      </c>
      <c r="S484" s="1" t="s">
        <v>7</v>
      </c>
      <c r="T484" s="1" t="s">
        <v>1129</v>
      </c>
      <c r="U484" s="1" t="s">
        <v>1128</v>
      </c>
      <c r="V484" s="4">
        <f>VLOOKUP(T484,'[2]15 16 Budget'!$D$4:$I$1196,4,FALSE)</f>
        <v>0</v>
      </c>
      <c r="X484" s="4">
        <f>VLOOKUP(T484,'[2]15 16 Budget'!$D$4:$I$1196,6,FALSE)</f>
        <v>0</v>
      </c>
    </row>
    <row r="485" spans="17:24" x14ac:dyDescent="0.25">
      <c r="Q485" s="1" t="s">
        <v>6</v>
      </c>
      <c r="R485" s="1" t="s">
        <v>371</v>
      </c>
      <c r="S485" s="1" t="s">
        <v>7</v>
      </c>
      <c r="T485" s="1" t="s">
        <v>1130</v>
      </c>
      <c r="U485" s="1" t="s">
        <v>1131</v>
      </c>
      <c r="V485" s="4" t="str">
        <f>VLOOKUP(T485,'[2]15 16 Budget'!$D$4:$I$1196,4,FALSE)</f>
        <v xml:space="preserve">                         -  </v>
      </c>
      <c r="X485" s="4">
        <f>VLOOKUP(T485,'[2]15 16 Budget'!$D$4:$I$1196,6,FALSE)</f>
        <v>90900</v>
      </c>
    </row>
    <row r="486" spans="17:24" x14ac:dyDescent="0.25">
      <c r="Q486" s="1" t="s">
        <v>16</v>
      </c>
      <c r="R486" s="1" t="s">
        <v>375</v>
      </c>
      <c r="S486" s="1" t="s">
        <v>22</v>
      </c>
      <c r="T486" s="1" t="s">
        <v>1132</v>
      </c>
      <c r="U486" s="1" t="s">
        <v>1133</v>
      </c>
      <c r="V486" s="4">
        <f>VLOOKUP(T486,'[2]15 16 Budget'!$D$4:$I$1196,4,FALSE)</f>
        <v>2000000</v>
      </c>
      <c r="X486" s="4">
        <f>VLOOKUP(T486,'[2]15 16 Budget'!$D$4:$I$1196,6,FALSE)</f>
        <v>2250000</v>
      </c>
    </row>
    <row r="487" spans="17:24" x14ac:dyDescent="0.25">
      <c r="Q487" s="1" t="s">
        <v>46</v>
      </c>
      <c r="R487" s="1" t="s">
        <v>379</v>
      </c>
      <c r="S487" s="1" t="s">
        <v>56</v>
      </c>
      <c r="T487" s="1" t="s">
        <v>1134</v>
      </c>
      <c r="U487" s="1" t="s">
        <v>380</v>
      </c>
      <c r="V487" s="4" t="str">
        <f>VLOOKUP(T487,'[2]15 16 Budget'!$D$4:$I$1196,4,FALSE)</f>
        <v xml:space="preserve">                         -  </v>
      </c>
      <c r="X487" s="4">
        <f>VLOOKUP(T487,'[2]15 16 Budget'!$D$4:$I$1196,6,FALSE)</f>
        <v>0</v>
      </c>
    </row>
    <row r="488" spans="17:24" x14ac:dyDescent="0.25">
      <c r="Q488" s="1" t="s">
        <v>6</v>
      </c>
      <c r="R488" s="1" t="s">
        <v>382</v>
      </c>
      <c r="S488" s="1" t="s">
        <v>7</v>
      </c>
      <c r="T488" s="1" t="s">
        <v>1135</v>
      </c>
      <c r="U488" s="1" t="s">
        <v>1136</v>
      </c>
      <c r="V488" s="4">
        <f>VLOOKUP(T488,'[2]15 16 Budget'!$D$4:$I$1196,4,FALSE)</f>
        <v>378968.91</v>
      </c>
      <c r="X488" s="4">
        <f>VLOOKUP(T488,'[2]15 16 Budget'!$D$4:$I$1196,6,FALSE)</f>
        <v>472500</v>
      </c>
    </row>
    <row r="489" spans="17:24" x14ac:dyDescent="0.25">
      <c r="Q489" s="1" t="s">
        <v>46</v>
      </c>
      <c r="R489" s="1" t="s">
        <v>382</v>
      </c>
      <c r="S489" s="1" t="s">
        <v>61</v>
      </c>
      <c r="T489" s="1" t="s">
        <v>1137</v>
      </c>
      <c r="U489" s="1" t="s">
        <v>383</v>
      </c>
      <c r="V489" s="4">
        <f>VLOOKUP(T489,'[2]15 16 Budget'!$D$4:$I$1196,4,FALSE)</f>
        <v>87951.87</v>
      </c>
      <c r="X489" s="4">
        <f>VLOOKUP(T489,'[2]15 16 Budget'!$D$4:$I$1196,6,FALSE)</f>
        <v>0</v>
      </c>
    </row>
    <row r="490" spans="17:24" x14ac:dyDescent="0.25">
      <c r="Q490" s="1" t="s">
        <v>6</v>
      </c>
      <c r="R490" s="1" t="s">
        <v>386</v>
      </c>
      <c r="S490" s="1" t="s">
        <v>7</v>
      </c>
      <c r="T490" s="1" t="s">
        <v>1138</v>
      </c>
      <c r="U490" s="1" t="s">
        <v>1139</v>
      </c>
      <c r="V490" s="4" t="str">
        <f>VLOOKUP(T490,'[2]15 16 Budget'!$D$4:$I$1196,4,FALSE)</f>
        <v xml:space="preserve">                         -  </v>
      </c>
      <c r="X490" s="4">
        <f>VLOOKUP(T490,'[2]15 16 Budget'!$D$4:$I$1196,6,FALSE)</f>
        <v>0</v>
      </c>
    </row>
    <row r="491" spans="17:24" x14ac:dyDescent="0.25">
      <c r="Q491" s="1" t="s">
        <v>6</v>
      </c>
      <c r="R491" s="1" t="s">
        <v>389</v>
      </c>
      <c r="S491" s="1" t="s">
        <v>7</v>
      </c>
      <c r="T491" s="1" t="s">
        <v>1140</v>
      </c>
      <c r="U491" s="1" t="s">
        <v>1141</v>
      </c>
      <c r="V491" s="4">
        <f>VLOOKUP(T491,'[2]15 16 Budget'!$D$4:$I$1196,4,FALSE)</f>
        <v>2000</v>
      </c>
      <c r="X491" s="4">
        <f>VLOOKUP(T491,'[2]15 16 Budget'!$D$4:$I$1196,6,FALSE)</f>
        <v>25000</v>
      </c>
    </row>
    <row r="492" spans="17:24" x14ac:dyDescent="0.25">
      <c r="Q492" s="1" t="s">
        <v>580</v>
      </c>
      <c r="R492" s="1" t="s">
        <v>389</v>
      </c>
      <c r="S492" s="1" t="s">
        <v>7</v>
      </c>
      <c r="T492" s="1" t="s">
        <v>1142</v>
      </c>
      <c r="U492" s="1" t="s">
        <v>1141</v>
      </c>
      <c r="V492" s="4" t="str">
        <f>VLOOKUP(T492,'[2]15 16 Budget'!$D$4:$I$1196,4,FALSE)</f>
        <v xml:space="preserve">                         -  </v>
      </c>
      <c r="X492" s="4">
        <f>VLOOKUP(T492,'[2]15 16 Budget'!$D$4:$I$1196,6,FALSE)</f>
        <v>0</v>
      </c>
    </row>
    <row r="493" spans="17:24" x14ac:dyDescent="0.25">
      <c r="Q493" s="1" t="s">
        <v>12</v>
      </c>
      <c r="R493" s="1" t="s">
        <v>393</v>
      </c>
      <c r="S493" s="1" t="s">
        <v>7</v>
      </c>
      <c r="T493" s="1" t="s">
        <v>1143</v>
      </c>
      <c r="U493" s="1" t="s">
        <v>1144</v>
      </c>
      <c r="V493" s="4" t="str">
        <f>VLOOKUP(T493,'[2]15 16 Budget'!$D$4:$I$1196,4,FALSE)</f>
        <v xml:space="preserve">                         -  </v>
      </c>
      <c r="X493" s="4">
        <f>VLOOKUP(T493,'[2]15 16 Budget'!$D$4:$I$1196,6,FALSE)</f>
        <v>0</v>
      </c>
    </row>
    <row r="494" spans="17:24" x14ac:dyDescent="0.25">
      <c r="Q494" s="1" t="s">
        <v>16</v>
      </c>
      <c r="R494" s="1" t="s">
        <v>393</v>
      </c>
      <c r="S494" s="1" t="s">
        <v>17</v>
      </c>
      <c r="T494" s="1" t="s">
        <v>1145</v>
      </c>
      <c r="U494" s="1" t="s">
        <v>1146</v>
      </c>
      <c r="V494" s="4">
        <f>VLOOKUP(T494,'[2]15 16 Budget'!$D$4:$I$1196,4,FALSE)</f>
        <v>80276.91</v>
      </c>
      <c r="X494" s="4">
        <f>VLOOKUP(T494,'[2]15 16 Budget'!$D$4:$I$1196,6,FALSE)</f>
        <v>108000</v>
      </c>
    </row>
    <row r="495" spans="17:24" x14ac:dyDescent="0.25">
      <c r="Q495" s="1" t="s">
        <v>16</v>
      </c>
      <c r="R495" s="1" t="s">
        <v>393</v>
      </c>
      <c r="S495" s="1" t="s">
        <v>27</v>
      </c>
      <c r="T495" s="1" t="s">
        <v>1147</v>
      </c>
      <c r="U495" s="1" t="s">
        <v>1148</v>
      </c>
      <c r="V495" s="4" t="str">
        <f>VLOOKUP(T495,'[2]15 16 Budget'!$D$4:$I$1196,4,FALSE)</f>
        <v xml:space="preserve">                         -  </v>
      </c>
      <c r="X495" s="4">
        <f>VLOOKUP(T495,'[2]15 16 Budget'!$D$4:$I$1196,6,FALSE)</f>
        <v>0</v>
      </c>
    </row>
    <row r="496" spans="17:24" x14ac:dyDescent="0.25">
      <c r="Q496" s="1" t="s">
        <v>36</v>
      </c>
      <c r="R496" s="1" t="s">
        <v>393</v>
      </c>
      <c r="S496" s="1" t="s">
        <v>7</v>
      </c>
      <c r="T496" s="1" t="s">
        <v>1149</v>
      </c>
      <c r="U496" s="1" t="s">
        <v>1144</v>
      </c>
      <c r="V496" s="4" t="str">
        <f>VLOOKUP(T496,'[2]15 16 Budget'!$D$4:$I$1196,4,FALSE)</f>
        <v xml:space="preserve">                         -  </v>
      </c>
      <c r="X496" s="4">
        <f>VLOOKUP(T496,'[2]15 16 Budget'!$D$4:$I$1196,6,FALSE)</f>
        <v>0</v>
      </c>
    </row>
    <row r="497" spans="17:24" x14ac:dyDescent="0.25">
      <c r="Q497" s="1" t="s">
        <v>46</v>
      </c>
      <c r="R497" s="1" t="s">
        <v>393</v>
      </c>
      <c r="S497" s="1" t="s">
        <v>47</v>
      </c>
      <c r="T497" s="1" t="s">
        <v>1150</v>
      </c>
      <c r="U497" s="1" t="s">
        <v>1151</v>
      </c>
      <c r="V497" s="4">
        <f>VLOOKUP(T497,'[2]15 16 Budget'!$D$4:$I$1196,4,FALSE)</f>
        <v>797.15</v>
      </c>
      <c r="X497" s="4">
        <f>VLOOKUP(T497,'[2]15 16 Budget'!$D$4:$I$1196,6,FALSE)</f>
        <v>0</v>
      </c>
    </row>
    <row r="498" spans="17:24" x14ac:dyDescent="0.25">
      <c r="Q498" s="1" t="s">
        <v>46</v>
      </c>
      <c r="R498" s="1" t="s">
        <v>393</v>
      </c>
      <c r="S498" s="1" t="s">
        <v>52</v>
      </c>
      <c r="T498" s="1" t="s">
        <v>1152</v>
      </c>
      <c r="U498" s="1" t="s">
        <v>1153</v>
      </c>
      <c r="V498" s="4" t="str">
        <f>VLOOKUP(T498,'[2]15 16 Budget'!$D$4:$I$1196,4,FALSE)</f>
        <v xml:space="preserve">                         -  </v>
      </c>
      <c r="X498" s="4">
        <f>VLOOKUP(T498,'[2]15 16 Budget'!$D$4:$I$1196,6,FALSE)</f>
        <v>0</v>
      </c>
    </row>
    <row r="499" spans="17:24" x14ac:dyDescent="0.25">
      <c r="Q499" s="1" t="s">
        <v>46</v>
      </c>
      <c r="R499" s="1" t="s">
        <v>393</v>
      </c>
      <c r="S499" s="1" t="s">
        <v>56</v>
      </c>
      <c r="T499" s="1" t="s">
        <v>1154</v>
      </c>
      <c r="U499" s="1" t="s">
        <v>1155</v>
      </c>
      <c r="V499" s="4" t="str">
        <f>VLOOKUP(T499,'[2]15 16 Budget'!$D$4:$I$1196,4,FALSE)</f>
        <v xml:space="preserve">                         -  </v>
      </c>
      <c r="X499" s="4">
        <f>VLOOKUP(T499,'[2]15 16 Budget'!$D$4:$I$1196,6,FALSE)</f>
        <v>0</v>
      </c>
    </row>
    <row r="500" spans="17:24" x14ac:dyDescent="0.25">
      <c r="Q500" s="1" t="s">
        <v>46</v>
      </c>
      <c r="R500" s="1" t="s">
        <v>393</v>
      </c>
      <c r="S500" s="1" t="s">
        <v>61</v>
      </c>
      <c r="T500" s="1" t="s">
        <v>1156</v>
      </c>
      <c r="U500" s="1" t="s">
        <v>1157</v>
      </c>
      <c r="V500" s="4">
        <f>VLOOKUP(T500,'[2]15 16 Budget'!$D$4:$I$1196,4,FALSE)</f>
        <v>33778.400000000001</v>
      </c>
      <c r="X500" s="4">
        <f>VLOOKUP(T500,'[2]15 16 Budget'!$D$4:$I$1196,6,FALSE)</f>
        <v>29700</v>
      </c>
    </row>
    <row r="501" spans="17:24" x14ac:dyDescent="0.25">
      <c r="Q501" s="1" t="s">
        <v>78</v>
      </c>
      <c r="R501" s="1" t="s">
        <v>393</v>
      </c>
      <c r="S501" s="1" t="s">
        <v>79</v>
      </c>
      <c r="T501" s="1" t="s">
        <v>1158</v>
      </c>
      <c r="U501" s="1" t="s">
        <v>1159</v>
      </c>
      <c r="V501" s="4" t="str">
        <f>VLOOKUP(T501,'[2]15 16 Budget'!$D$4:$I$1196,4,FALSE)</f>
        <v xml:space="preserve">                         -  </v>
      </c>
      <c r="X501" s="4">
        <f>VLOOKUP(T501,'[2]15 16 Budget'!$D$4:$I$1196,6,FALSE)</f>
        <v>0</v>
      </c>
    </row>
    <row r="502" spans="17:24" x14ac:dyDescent="0.25">
      <c r="Q502" s="1" t="s">
        <v>78</v>
      </c>
      <c r="R502" s="1" t="s">
        <v>393</v>
      </c>
      <c r="S502" s="1" t="s">
        <v>84</v>
      </c>
      <c r="T502" s="1" t="s">
        <v>1160</v>
      </c>
      <c r="U502" s="1" t="s">
        <v>394</v>
      </c>
      <c r="V502" s="4" t="str">
        <f>VLOOKUP(T502,'[2]15 16 Budget'!$D$4:$I$1196,4,FALSE)</f>
        <v xml:space="preserve">                         -  </v>
      </c>
      <c r="X502" s="4">
        <f>VLOOKUP(T502,'[2]15 16 Budget'!$D$4:$I$1196,6,FALSE)</f>
        <v>0</v>
      </c>
    </row>
    <row r="503" spans="17:24" x14ac:dyDescent="0.25">
      <c r="Q503" s="1" t="s">
        <v>16</v>
      </c>
      <c r="R503" s="1" t="s">
        <v>397</v>
      </c>
      <c r="S503" s="1" t="s">
        <v>22</v>
      </c>
      <c r="T503" s="1" t="s">
        <v>1161</v>
      </c>
      <c r="U503" s="1" t="s">
        <v>1162</v>
      </c>
      <c r="V503" s="4" t="str">
        <f>VLOOKUP(T503,'[2]15 16 Budget'!$D$4:$I$1196,4,FALSE)</f>
        <v xml:space="preserve">                         -  </v>
      </c>
      <c r="X503" s="4">
        <f>VLOOKUP(T503,'[2]15 16 Budget'!$D$4:$I$1196,6,FALSE)</f>
        <v>0</v>
      </c>
    </row>
    <row r="504" spans="17:24" x14ac:dyDescent="0.25">
      <c r="Q504" s="1" t="s">
        <v>40</v>
      </c>
      <c r="R504" s="1" t="s">
        <v>397</v>
      </c>
      <c r="S504" s="1" t="s">
        <v>1163</v>
      </c>
      <c r="T504" s="1" t="s">
        <v>1164</v>
      </c>
      <c r="U504" s="1" t="s">
        <v>1165</v>
      </c>
      <c r="V504" s="4">
        <f>VLOOKUP(T504,'[2]15 16 Budget'!$D$4:$I$1196,4,FALSE)</f>
        <v>150000</v>
      </c>
      <c r="X504" s="4">
        <f>VLOOKUP(T504,'[2]15 16 Budget'!$D$4:$I$1196,6,FALSE)</f>
        <v>0</v>
      </c>
    </row>
    <row r="505" spans="17:24" x14ac:dyDescent="0.25">
      <c r="Q505" s="1" t="s">
        <v>70</v>
      </c>
      <c r="R505" s="1" t="s">
        <v>397</v>
      </c>
      <c r="S505" s="1" t="s">
        <v>7</v>
      </c>
      <c r="T505" s="1" t="s">
        <v>1166</v>
      </c>
      <c r="U505" s="1" t="s">
        <v>1167</v>
      </c>
      <c r="V505" s="4" t="str">
        <f>VLOOKUP(T505,'[2]15 16 Budget'!$D$4:$I$1196,4,FALSE)</f>
        <v xml:space="preserve">                         -  </v>
      </c>
      <c r="X505" s="4">
        <f>VLOOKUP(T505,'[2]15 16 Budget'!$D$4:$I$1196,6,FALSE)</f>
        <v>0</v>
      </c>
    </row>
    <row r="506" spans="17:24" x14ac:dyDescent="0.25">
      <c r="Q506" s="1" t="s">
        <v>74</v>
      </c>
      <c r="R506" s="1" t="s">
        <v>397</v>
      </c>
      <c r="S506" s="1" t="s">
        <v>7</v>
      </c>
      <c r="T506" s="1" t="s">
        <v>1168</v>
      </c>
      <c r="U506" s="1" t="s">
        <v>1167</v>
      </c>
      <c r="V506" s="4" t="str">
        <f>VLOOKUP(T506,'[2]15 16 Budget'!$D$4:$I$1196,4,FALSE)</f>
        <v xml:space="preserve">                         -  </v>
      </c>
      <c r="X506" s="4">
        <f>VLOOKUP(T506,'[2]15 16 Budget'!$D$4:$I$1196,6,FALSE)</f>
        <v>0</v>
      </c>
    </row>
    <row r="507" spans="17:24" x14ac:dyDescent="0.25">
      <c r="Q507" s="1" t="s">
        <v>110</v>
      </c>
      <c r="R507" s="1" t="s">
        <v>397</v>
      </c>
      <c r="S507" s="1" t="s">
        <v>111</v>
      </c>
      <c r="T507" s="1" t="s">
        <v>1169</v>
      </c>
      <c r="U507" s="1" t="s">
        <v>1170</v>
      </c>
      <c r="V507" s="4" t="str">
        <f>VLOOKUP(T507,'[2]15 16 Budget'!$D$4:$I$1196,4,FALSE)</f>
        <v xml:space="preserve">                         -  </v>
      </c>
      <c r="X507" s="4">
        <f>VLOOKUP(T507,'[2]15 16 Budget'!$D$4:$I$1196,6,FALSE)</f>
        <v>0</v>
      </c>
    </row>
    <row r="508" spans="17:24" x14ac:dyDescent="0.25">
      <c r="Q508" s="1" t="s">
        <v>132</v>
      </c>
      <c r="R508" s="1" t="s">
        <v>397</v>
      </c>
      <c r="S508" s="1" t="s">
        <v>7</v>
      </c>
      <c r="T508" s="1" t="s">
        <v>1171</v>
      </c>
      <c r="U508" s="1" t="s">
        <v>1167</v>
      </c>
      <c r="V508" s="4" t="str">
        <f>VLOOKUP(T508,'[2]15 16 Budget'!$D$4:$I$1196,4,FALSE)</f>
        <v xml:space="preserve">                         -  </v>
      </c>
      <c r="X508" s="4">
        <f>VLOOKUP(T508,'[2]15 16 Budget'!$D$4:$I$1196,6,FALSE)</f>
        <v>0</v>
      </c>
    </row>
    <row r="509" spans="17:24" x14ac:dyDescent="0.25">
      <c r="Q509" s="1" t="s">
        <v>6</v>
      </c>
      <c r="R509" s="1" t="s">
        <v>400</v>
      </c>
      <c r="S509" s="1" t="s">
        <v>7</v>
      </c>
      <c r="T509" s="1" t="s">
        <v>1172</v>
      </c>
      <c r="U509" s="1" t="s">
        <v>1173</v>
      </c>
      <c r="V509" s="4" t="str">
        <f>VLOOKUP(T509,'[2]15 16 Budget'!$D$4:$I$1196,4,FALSE)</f>
        <v xml:space="preserve">                         -  </v>
      </c>
      <c r="X509" s="4">
        <f>VLOOKUP(T509,'[2]15 16 Budget'!$D$4:$I$1196,6,FALSE)</f>
        <v>0</v>
      </c>
    </row>
    <row r="510" spans="17:24" x14ac:dyDescent="0.25">
      <c r="Q510" s="1" t="s">
        <v>6</v>
      </c>
      <c r="R510" s="1" t="s">
        <v>403</v>
      </c>
      <c r="S510" s="1" t="s">
        <v>7</v>
      </c>
      <c r="T510" s="1" t="s">
        <v>1174</v>
      </c>
      <c r="U510" s="1" t="s">
        <v>1175</v>
      </c>
      <c r="V510" s="4" t="str">
        <f>VLOOKUP(T510,'[2]15 16 Budget'!$D$4:$I$1196,4,FALSE)</f>
        <v xml:space="preserve">                         -  </v>
      </c>
      <c r="X510" s="4">
        <f>VLOOKUP(T510,'[2]15 16 Budget'!$D$4:$I$1196,6,FALSE)</f>
        <v>0</v>
      </c>
    </row>
    <row r="511" spans="17:24" x14ac:dyDescent="0.25">
      <c r="Q511" s="1" t="s">
        <v>16</v>
      </c>
      <c r="R511" s="1" t="s">
        <v>403</v>
      </c>
      <c r="S511" s="1" t="s">
        <v>22</v>
      </c>
      <c r="T511" s="1" t="s">
        <v>1176</v>
      </c>
      <c r="U511" s="1" t="s">
        <v>1177</v>
      </c>
      <c r="V511" s="4">
        <f>VLOOKUP(T511,'[2]15 16 Budget'!$D$4:$I$1196,4,FALSE)</f>
        <v>325000</v>
      </c>
      <c r="X511" s="4">
        <f>VLOOKUP(T511,'[2]15 16 Budget'!$D$4:$I$1196,6,FALSE)</f>
        <v>360000</v>
      </c>
    </row>
    <row r="512" spans="17:24" x14ac:dyDescent="0.25">
      <c r="Q512" s="1" t="s">
        <v>16</v>
      </c>
      <c r="R512" s="1" t="s">
        <v>403</v>
      </c>
      <c r="S512" s="1" t="s">
        <v>27</v>
      </c>
      <c r="T512" s="1" t="s">
        <v>1178</v>
      </c>
      <c r="U512" s="1" t="s">
        <v>1179</v>
      </c>
      <c r="V512" s="4" t="str">
        <f>VLOOKUP(T512,'[2]15 16 Budget'!$D$4:$I$1196,4,FALSE)</f>
        <v xml:space="preserve">                         -  </v>
      </c>
      <c r="X512" s="4">
        <f>VLOOKUP(T512,'[2]15 16 Budget'!$D$4:$I$1196,6,FALSE)</f>
        <v>0</v>
      </c>
    </row>
    <row r="513" spans="17:24" x14ac:dyDescent="0.25">
      <c r="Q513" s="1" t="s">
        <v>32</v>
      </c>
      <c r="R513" s="1" t="s">
        <v>403</v>
      </c>
      <c r="S513" s="1" t="s">
        <v>7</v>
      </c>
      <c r="T513" s="1" t="s">
        <v>1180</v>
      </c>
      <c r="U513" s="1" t="s">
        <v>1175</v>
      </c>
      <c r="V513" s="4">
        <f>VLOOKUP(T513,'[2]15 16 Budget'!$D$4:$I$1196,4,FALSE)</f>
        <v>240.53</v>
      </c>
      <c r="X513" s="4">
        <f>VLOOKUP(T513,'[2]15 16 Budget'!$D$4:$I$1196,6,FALSE)</f>
        <v>0</v>
      </c>
    </row>
    <row r="514" spans="17:24" x14ac:dyDescent="0.25">
      <c r="Q514" s="1" t="s">
        <v>36</v>
      </c>
      <c r="R514" s="1" t="s">
        <v>403</v>
      </c>
      <c r="S514" s="1" t="s">
        <v>7</v>
      </c>
      <c r="T514" s="1" t="s">
        <v>1181</v>
      </c>
      <c r="U514" s="1" t="s">
        <v>1175</v>
      </c>
      <c r="V514" s="4" t="str">
        <f>VLOOKUP(T514,'[2]15 16 Budget'!$D$4:$I$1196,4,FALSE)</f>
        <v xml:space="preserve">                         -  </v>
      </c>
      <c r="X514" s="4">
        <f>VLOOKUP(T514,'[2]15 16 Budget'!$D$4:$I$1196,6,FALSE)</f>
        <v>0</v>
      </c>
    </row>
    <row r="515" spans="17:24" x14ac:dyDescent="0.25">
      <c r="Q515" s="1" t="s">
        <v>46</v>
      </c>
      <c r="R515" s="1" t="s">
        <v>403</v>
      </c>
      <c r="S515" s="1" t="s">
        <v>56</v>
      </c>
      <c r="T515" s="1" t="s">
        <v>1182</v>
      </c>
      <c r="U515" s="1" t="s">
        <v>1183</v>
      </c>
      <c r="V515" s="4" t="str">
        <f>VLOOKUP(T515,'[2]15 16 Budget'!$D$4:$I$1196,4,FALSE)</f>
        <v xml:space="preserve">                         -  </v>
      </c>
      <c r="X515" s="4">
        <f>VLOOKUP(T515,'[2]15 16 Budget'!$D$4:$I$1196,6,FALSE)</f>
        <v>0</v>
      </c>
    </row>
    <row r="516" spans="17:24" x14ac:dyDescent="0.25">
      <c r="Q516" s="1" t="s">
        <v>46</v>
      </c>
      <c r="R516" s="1" t="s">
        <v>403</v>
      </c>
      <c r="S516" s="1" t="s">
        <v>61</v>
      </c>
      <c r="T516" s="1" t="s">
        <v>1184</v>
      </c>
      <c r="U516" s="1" t="s">
        <v>1185</v>
      </c>
      <c r="V516" s="4" t="str">
        <f>VLOOKUP(T516,'[2]15 16 Budget'!$D$4:$I$1196,4,FALSE)</f>
        <v xml:space="preserve">                         -  </v>
      </c>
      <c r="X516" s="4">
        <f>VLOOKUP(T516,'[2]15 16 Budget'!$D$4:$I$1196,6,FALSE)</f>
        <v>0</v>
      </c>
    </row>
    <row r="517" spans="17:24" x14ac:dyDescent="0.25">
      <c r="Q517" s="1" t="s">
        <v>66</v>
      </c>
      <c r="R517" s="1" t="s">
        <v>403</v>
      </c>
      <c r="S517" s="1" t="s">
        <v>7</v>
      </c>
      <c r="T517" s="1" t="s">
        <v>1186</v>
      </c>
      <c r="U517" s="1" t="s">
        <v>1175</v>
      </c>
      <c r="V517" s="4" t="str">
        <f>VLOOKUP(T517,'[2]15 16 Budget'!$D$4:$I$1196,4,FALSE)</f>
        <v xml:space="preserve">                         -  </v>
      </c>
      <c r="X517" s="4">
        <f>VLOOKUP(T517,'[2]15 16 Budget'!$D$4:$I$1196,6,FALSE)</f>
        <v>0</v>
      </c>
    </row>
    <row r="518" spans="17:24" x14ac:dyDescent="0.25">
      <c r="Q518" s="1" t="s">
        <v>70</v>
      </c>
      <c r="R518" s="1" t="s">
        <v>403</v>
      </c>
      <c r="S518" s="1" t="s">
        <v>7</v>
      </c>
      <c r="T518" s="1" t="s">
        <v>1187</v>
      </c>
      <c r="U518" s="1" t="s">
        <v>1175</v>
      </c>
      <c r="V518" s="4" t="str">
        <f>VLOOKUP(T518,'[2]15 16 Budget'!$D$4:$I$1196,4,FALSE)</f>
        <v xml:space="preserve">                         -  </v>
      </c>
      <c r="X518" s="4">
        <f>VLOOKUP(T518,'[2]15 16 Budget'!$D$4:$I$1196,6,FALSE)</f>
        <v>0</v>
      </c>
    </row>
    <row r="519" spans="17:24" x14ac:dyDescent="0.25">
      <c r="Q519" s="1" t="s">
        <v>78</v>
      </c>
      <c r="R519" s="1" t="s">
        <v>403</v>
      </c>
      <c r="S519" s="1" t="s">
        <v>84</v>
      </c>
      <c r="T519" s="1" t="s">
        <v>1188</v>
      </c>
      <c r="U519" s="1" t="s">
        <v>1189</v>
      </c>
      <c r="V519" s="4" t="str">
        <f>VLOOKUP(T519,'[2]15 16 Budget'!$D$4:$I$1196,4,FALSE)</f>
        <v xml:space="preserve">                         -  </v>
      </c>
      <c r="X519" s="4">
        <f>VLOOKUP(T519,'[2]15 16 Budget'!$D$4:$I$1196,6,FALSE)</f>
        <v>0</v>
      </c>
    </row>
    <row r="520" spans="17:24" x14ac:dyDescent="0.25">
      <c r="Q520" s="1" t="s">
        <v>94</v>
      </c>
      <c r="R520" s="1" t="s">
        <v>403</v>
      </c>
      <c r="S520" s="1" t="s">
        <v>7</v>
      </c>
      <c r="T520" s="1" t="s">
        <v>1190</v>
      </c>
      <c r="U520" s="1" t="s">
        <v>1175</v>
      </c>
      <c r="V520" s="4" t="str">
        <f>VLOOKUP(T520,'[2]15 16 Budget'!$D$4:$I$1196,4,FALSE)</f>
        <v xml:space="preserve">                         -  </v>
      </c>
      <c r="X520" s="4">
        <f>VLOOKUP(T520,'[2]15 16 Budget'!$D$4:$I$1196,6,FALSE)</f>
        <v>0</v>
      </c>
    </row>
    <row r="521" spans="17:24" x14ac:dyDescent="0.25">
      <c r="Q521" s="1" t="s">
        <v>98</v>
      </c>
      <c r="R521" s="1" t="s">
        <v>403</v>
      </c>
      <c r="S521" s="1" t="s">
        <v>7</v>
      </c>
      <c r="T521" s="1" t="s">
        <v>1191</v>
      </c>
      <c r="U521" s="1" t="s">
        <v>1175</v>
      </c>
      <c r="V521" s="4" t="str">
        <f>VLOOKUP(T521,'[2]15 16 Budget'!$D$4:$I$1196,4,FALSE)</f>
        <v xml:space="preserve">                         -  </v>
      </c>
      <c r="X521" s="4">
        <f>VLOOKUP(T521,'[2]15 16 Budget'!$D$4:$I$1196,6,FALSE)</f>
        <v>0</v>
      </c>
    </row>
    <row r="522" spans="17:24" x14ac:dyDescent="0.25">
      <c r="Q522" s="1" t="s">
        <v>10</v>
      </c>
      <c r="R522" s="1" t="s">
        <v>403</v>
      </c>
      <c r="S522" s="1" t="s">
        <v>7</v>
      </c>
      <c r="T522" s="1" t="s">
        <v>1192</v>
      </c>
      <c r="U522" s="1" t="s">
        <v>1175</v>
      </c>
      <c r="V522" s="4" t="str">
        <f>VLOOKUP(T522,'[2]15 16 Budget'!$D$4:$I$1196,4,FALSE)</f>
        <v xml:space="preserve">                         -  </v>
      </c>
      <c r="X522" s="4">
        <f>VLOOKUP(T522,'[2]15 16 Budget'!$D$4:$I$1196,6,FALSE)</f>
        <v>0</v>
      </c>
    </row>
    <row r="523" spans="17:24" x14ac:dyDescent="0.25">
      <c r="Q523" s="1" t="s">
        <v>136</v>
      </c>
      <c r="R523" s="1" t="s">
        <v>403</v>
      </c>
      <c r="S523" s="1" t="s">
        <v>7</v>
      </c>
      <c r="T523" s="1" t="s">
        <v>1193</v>
      </c>
      <c r="U523" s="1" t="s">
        <v>1175</v>
      </c>
      <c r="V523" s="4" t="str">
        <f>VLOOKUP(T523,'[2]15 16 Budget'!$D$4:$I$1196,4,FALSE)</f>
        <v xml:space="preserve">                         -  </v>
      </c>
      <c r="X523" s="4">
        <f>VLOOKUP(T523,'[2]15 16 Budget'!$D$4:$I$1196,6,FALSE)</f>
        <v>0</v>
      </c>
    </row>
    <row r="524" spans="17:24" x14ac:dyDescent="0.25">
      <c r="Q524" s="1" t="s">
        <v>59</v>
      </c>
      <c r="R524" s="1" t="s">
        <v>406</v>
      </c>
      <c r="S524" s="1" t="s">
        <v>7</v>
      </c>
      <c r="T524" s="1" t="s">
        <v>1194</v>
      </c>
      <c r="U524" s="1" t="s">
        <v>1195</v>
      </c>
      <c r="V524" s="4">
        <f>VLOOKUP(T524,'[2]15 16 Budget'!$D$4:$I$1196,4,FALSE)</f>
        <v>3658.27</v>
      </c>
      <c r="X524" s="4">
        <f>VLOOKUP(T524,'[2]15 16 Budget'!$D$4:$I$1196,6,FALSE)</f>
        <v>0</v>
      </c>
    </row>
    <row r="525" spans="17:24" x14ac:dyDescent="0.25">
      <c r="Q525" s="1" t="s">
        <v>132</v>
      </c>
      <c r="R525" s="1" t="s">
        <v>406</v>
      </c>
      <c r="S525" s="1" t="s">
        <v>7</v>
      </c>
      <c r="T525" s="1" t="s">
        <v>1196</v>
      </c>
      <c r="U525" s="1" t="s">
        <v>1195</v>
      </c>
      <c r="V525" s="4" t="str">
        <f>VLOOKUP(T525,'[2]15 16 Budget'!$D$4:$I$1196,4,FALSE)</f>
        <v xml:space="preserve">                         -  </v>
      </c>
      <c r="X525" s="4">
        <f>VLOOKUP(T525,'[2]15 16 Budget'!$D$4:$I$1196,6,FALSE)</f>
        <v>0</v>
      </c>
    </row>
    <row r="526" spans="17:24" x14ac:dyDescent="0.25">
      <c r="Q526" s="1" t="s">
        <v>136</v>
      </c>
      <c r="R526" s="1" t="s">
        <v>406</v>
      </c>
      <c r="S526" s="1" t="s">
        <v>7</v>
      </c>
      <c r="T526" s="1" t="s">
        <v>1197</v>
      </c>
      <c r="U526" s="1" t="s">
        <v>1195</v>
      </c>
      <c r="V526" s="4" t="str">
        <f>VLOOKUP(T526,'[2]15 16 Budget'!$D$4:$I$1196,4,FALSE)</f>
        <v xml:space="preserve">                         -  </v>
      </c>
      <c r="X526" s="4">
        <f>VLOOKUP(T526,'[2]15 16 Budget'!$D$4:$I$1196,6,FALSE)</f>
        <v>0</v>
      </c>
    </row>
    <row r="527" spans="17:24" x14ac:dyDescent="0.25">
      <c r="Q527" s="1" t="s">
        <v>16</v>
      </c>
      <c r="R527" s="1" t="s">
        <v>410</v>
      </c>
      <c r="S527" s="1" t="s">
        <v>22</v>
      </c>
      <c r="T527" s="1" t="s">
        <v>1198</v>
      </c>
      <c r="U527" s="1" t="s">
        <v>1199</v>
      </c>
      <c r="V527" s="4" t="str">
        <f>VLOOKUP(T527,'[2]15 16 Budget'!$D$4:$I$1196,4,FALSE)</f>
        <v xml:space="preserve">                         -  </v>
      </c>
      <c r="X527" s="4">
        <f>VLOOKUP(T527,'[2]15 16 Budget'!$D$4:$I$1196,6,FALSE)</f>
        <v>0</v>
      </c>
    </row>
    <row r="528" spans="17:24" x14ac:dyDescent="0.25">
      <c r="Q528" s="1" t="s">
        <v>106</v>
      </c>
      <c r="R528" s="1" t="s">
        <v>410</v>
      </c>
      <c r="S528" s="1" t="s">
        <v>7</v>
      </c>
      <c r="T528" s="1" t="s">
        <v>1200</v>
      </c>
      <c r="U528" s="1" t="s">
        <v>1201</v>
      </c>
      <c r="V528" s="4" t="str">
        <f>VLOOKUP(T528,'[2]15 16 Budget'!$D$4:$I$1196,4,FALSE)</f>
        <v xml:space="preserve">                         -  </v>
      </c>
      <c r="X528" s="4">
        <f>VLOOKUP(T528,'[2]15 16 Budget'!$D$4:$I$1196,6,FALSE)</f>
        <v>0</v>
      </c>
    </row>
    <row r="529" spans="17:24" x14ac:dyDescent="0.25">
      <c r="Q529" s="1" t="s">
        <v>10</v>
      </c>
      <c r="R529" s="1" t="s">
        <v>410</v>
      </c>
      <c r="S529" s="1" t="s">
        <v>7</v>
      </c>
      <c r="T529" s="1" t="s">
        <v>1202</v>
      </c>
      <c r="U529" s="1" t="s">
        <v>1201</v>
      </c>
      <c r="V529" s="4">
        <f>VLOOKUP(T529,'[2]15 16 Budget'!$D$4:$I$1196,4,FALSE)</f>
        <v>5333.33</v>
      </c>
      <c r="X529" s="4">
        <f>VLOOKUP(T529,'[2]15 16 Budget'!$D$4:$I$1196,6,FALSE)</f>
        <v>85000</v>
      </c>
    </row>
    <row r="530" spans="17:24" x14ac:dyDescent="0.25">
      <c r="Q530" s="1" t="s">
        <v>132</v>
      </c>
      <c r="R530" s="1" t="s">
        <v>410</v>
      </c>
      <c r="S530" s="1" t="s">
        <v>7</v>
      </c>
      <c r="T530" s="1" t="s">
        <v>1203</v>
      </c>
      <c r="U530" s="1" t="s">
        <v>1201</v>
      </c>
      <c r="V530" s="4" t="str">
        <f>VLOOKUP(T530,'[2]15 16 Budget'!$D$4:$I$1196,4,FALSE)</f>
        <v xml:space="preserve">                         -  </v>
      </c>
      <c r="X530" s="4">
        <f>VLOOKUP(T530,'[2]15 16 Budget'!$D$4:$I$1196,6,FALSE)</f>
        <v>0</v>
      </c>
    </row>
    <row r="531" spans="17:24" x14ac:dyDescent="0.25">
      <c r="Q531" s="1" t="s">
        <v>136</v>
      </c>
      <c r="R531" s="1" t="s">
        <v>410</v>
      </c>
      <c r="S531" s="1" t="s">
        <v>7</v>
      </c>
      <c r="T531" s="1" t="s">
        <v>1204</v>
      </c>
      <c r="U531" s="1" t="s">
        <v>1201</v>
      </c>
      <c r="V531" s="4">
        <f>VLOOKUP(T531,'[2]15 16 Budget'!$D$4:$I$1196,4,FALSE)</f>
        <v>3704</v>
      </c>
      <c r="X531" s="4">
        <f>VLOOKUP(T531,'[2]15 16 Budget'!$D$4:$I$1196,6,FALSE)</f>
        <v>4000</v>
      </c>
    </row>
    <row r="532" spans="17:24" x14ac:dyDescent="0.25">
      <c r="Q532" s="1" t="s">
        <v>16</v>
      </c>
      <c r="R532" s="1" t="s">
        <v>414</v>
      </c>
      <c r="S532" s="1" t="s">
        <v>22</v>
      </c>
      <c r="T532" s="1" t="s">
        <v>1205</v>
      </c>
      <c r="U532" s="1" t="s">
        <v>1206</v>
      </c>
      <c r="V532" s="4" t="str">
        <f>VLOOKUP(T532,'[2]15 16 Budget'!$D$4:$I$1196,4,FALSE)</f>
        <v xml:space="preserve">                         -  </v>
      </c>
      <c r="X532" s="4">
        <f>VLOOKUP(T532,'[2]15 16 Budget'!$D$4:$I$1196,6,FALSE)</f>
        <v>0</v>
      </c>
    </row>
    <row r="533" spans="17:24" x14ac:dyDescent="0.25">
      <c r="Q533" s="1" t="s">
        <v>46</v>
      </c>
      <c r="R533" s="1" t="s">
        <v>414</v>
      </c>
      <c r="S533" s="1" t="s">
        <v>61</v>
      </c>
      <c r="T533" s="1" t="s">
        <v>1207</v>
      </c>
      <c r="U533" s="1" t="s">
        <v>1208</v>
      </c>
      <c r="V533" s="4">
        <f>VLOOKUP(T533,'[2]15 16 Budget'!$D$4:$I$1196,4,FALSE)</f>
        <v>312064.90999999997</v>
      </c>
      <c r="X533" s="4">
        <f>VLOOKUP(T533,'[2]15 16 Budget'!$D$4:$I$1196,6,FALSE)</f>
        <v>315000</v>
      </c>
    </row>
    <row r="534" spans="17:24" x14ac:dyDescent="0.25">
      <c r="Q534" s="1" t="s">
        <v>98</v>
      </c>
      <c r="R534" s="1" t="s">
        <v>414</v>
      </c>
      <c r="S534" s="1" t="s">
        <v>7</v>
      </c>
      <c r="T534" s="1" t="s">
        <v>1209</v>
      </c>
      <c r="U534" s="1" t="s">
        <v>1210</v>
      </c>
      <c r="V534" s="4" t="str">
        <f>VLOOKUP(T534,'[2]15 16 Budget'!$D$4:$I$1196,4,FALSE)</f>
        <v xml:space="preserve">                         -  </v>
      </c>
      <c r="X534" s="4">
        <f>VLOOKUP(T534,'[2]15 16 Budget'!$D$4:$I$1196,6,FALSE)</f>
        <v>0</v>
      </c>
    </row>
    <row r="535" spans="17:24" x14ac:dyDescent="0.25">
      <c r="Q535" s="1" t="s">
        <v>46</v>
      </c>
      <c r="R535" s="1" t="s">
        <v>419</v>
      </c>
      <c r="S535" s="1" t="s">
        <v>61</v>
      </c>
      <c r="T535" s="1" t="s">
        <v>1211</v>
      </c>
      <c r="U535" s="1" t="s">
        <v>420</v>
      </c>
      <c r="V535" s="4">
        <f>VLOOKUP(T535,'[2]15 16 Budget'!$D$4:$I$1196,4,FALSE)</f>
        <v>225459.57</v>
      </c>
      <c r="X535" s="4">
        <f>VLOOKUP(T535,'[2]15 16 Budget'!$D$4:$I$1196,6,FALSE)</f>
        <v>0</v>
      </c>
    </row>
    <row r="536" spans="17:24" x14ac:dyDescent="0.25">
      <c r="Q536" s="1" t="s">
        <v>16</v>
      </c>
      <c r="R536" s="1" t="s">
        <v>422</v>
      </c>
      <c r="S536" s="1" t="s">
        <v>22</v>
      </c>
      <c r="T536" s="1" t="s">
        <v>1212</v>
      </c>
      <c r="U536" s="1" t="s">
        <v>1213</v>
      </c>
      <c r="V536" s="4" t="str">
        <f>VLOOKUP(T536,'[2]15 16 Budget'!$D$4:$I$1196,4,FALSE)</f>
        <v xml:space="preserve">                         -  </v>
      </c>
      <c r="X536" s="4">
        <f>VLOOKUP(T536,'[2]15 16 Budget'!$D$4:$I$1196,6,FALSE)</f>
        <v>0</v>
      </c>
    </row>
    <row r="537" spans="17:24" x14ac:dyDescent="0.25">
      <c r="Q537" s="1" t="s">
        <v>106</v>
      </c>
      <c r="R537" s="1" t="s">
        <v>422</v>
      </c>
      <c r="S537" s="1" t="s">
        <v>7</v>
      </c>
      <c r="T537" s="1" t="s">
        <v>1214</v>
      </c>
      <c r="U537" s="1" t="s">
        <v>1215</v>
      </c>
      <c r="V537" s="4" t="str">
        <f>VLOOKUP(T537,'[2]15 16 Budget'!$D$4:$I$1196,4,FALSE)</f>
        <v xml:space="preserve">                         -  </v>
      </c>
      <c r="X537" s="4">
        <f>VLOOKUP(T537,'[2]15 16 Budget'!$D$4:$I$1196,6,FALSE)</f>
        <v>0</v>
      </c>
    </row>
    <row r="538" spans="17:24" x14ac:dyDescent="0.25">
      <c r="Q538" s="1" t="s">
        <v>59</v>
      </c>
      <c r="R538" s="1" t="s">
        <v>422</v>
      </c>
      <c r="S538" s="1" t="s">
        <v>7</v>
      </c>
      <c r="T538" s="1" t="s">
        <v>1216</v>
      </c>
      <c r="U538" s="1" t="s">
        <v>1215</v>
      </c>
      <c r="V538" s="4" t="str">
        <f>VLOOKUP(T538,'[2]15 16 Budget'!$D$4:$I$1196,4,FALSE)</f>
        <v xml:space="preserve">                         -  </v>
      </c>
      <c r="X538" s="4">
        <f>VLOOKUP(T538,'[2]15 16 Budget'!$D$4:$I$1196,6,FALSE)</f>
        <v>0</v>
      </c>
    </row>
    <row r="539" spans="17:24" x14ac:dyDescent="0.25">
      <c r="Q539" s="1" t="s">
        <v>132</v>
      </c>
      <c r="R539" s="1" t="s">
        <v>422</v>
      </c>
      <c r="S539" s="1" t="s">
        <v>7</v>
      </c>
      <c r="T539" s="1" t="s">
        <v>1217</v>
      </c>
      <c r="U539" s="1" t="s">
        <v>1215</v>
      </c>
      <c r="V539" s="4">
        <f>VLOOKUP(T539,'[2]15 16 Budget'!$D$4:$I$1196,4,FALSE)</f>
        <v>10685.63</v>
      </c>
      <c r="X539" s="4">
        <f>VLOOKUP(T539,'[2]15 16 Budget'!$D$4:$I$1196,6,FALSE)</f>
        <v>0</v>
      </c>
    </row>
    <row r="540" spans="17:24" x14ac:dyDescent="0.25">
      <c r="Q540" s="1" t="s">
        <v>74</v>
      </c>
      <c r="R540" s="1" t="s">
        <v>426</v>
      </c>
      <c r="S540" s="1" t="s">
        <v>7</v>
      </c>
      <c r="T540" s="1" t="s">
        <v>1218</v>
      </c>
      <c r="U540" s="1" t="s">
        <v>1219</v>
      </c>
      <c r="V540" s="4" t="str">
        <f>VLOOKUP(T540,'[2]15 16 Budget'!$D$4:$I$1196,4,FALSE)</f>
        <v xml:space="preserve">                         -  </v>
      </c>
      <c r="X540" s="4">
        <f>VLOOKUP(T540,'[2]15 16 Budget'!$D$4:$I$1196,6,FALSE)</f>
        <v>0</v>
      </c>
    </row>
    <row r="541" spans="17:24" x14ac:dyDescent="0.25">
      <c r="Q541" s="1" t="s">
        <v>10</v>
      </c>
      <c r="R541" s="1" t="s">
        <v>426</v>
      </c>
      <c r="S541" s="1" t="s">
        <v>7</v>
      </c>
      <c r="T541" s="1" t="s">
        <v>1220</v>
      </c>
      <c r="U541" s="1" t="s">
        <v>1219</v>
      </c>
      <c r="V541" s="4" t="str">
        <f>VLOOKUP(T541,'[2]15 16 Budget'!$D$4:$I$1196,4,FALSE)</f>
        <v xml:space="preserve">                         -  </v>
      </c>
      <c r="X541" s="4">
        <f>VLOOKUP(T541,'[2]15 16 Budget'!$D$4:$I$1196,6,FALSE)</f>
        <v>0</v>
      </c>
    </row>
    <row r="542" spans="17:24" x14ac:dyDescent="0.25">
      <c r="Q542" s="1" t="s">
        <v>59</v>
      </c>
      <c r="R542" s="1" t="s">
        <v>426</v>
      </c>
      <c r="S542" s="1" t="s">
        <v>7</v>
      </c>
      <c r="T542" s="1" t="s">
        <v>1221</v>
      </c>
      <c r="U542" s="1" t="s">
        <v>1219</v>
      </c>
      <c r="V542" s="4" t="str">
        <f>VLOOKUP(T542,'[2]15 16 Budget'!$D$4:$I$1196,4,FALSE)</f>
        <v xml:space="preserve">                         -  </v>
      </c>
      <c r="X542" s="4">
        <f>VLOOKUP(T542,'[2]15 16 Budget'!$D$4:$I$1196,6,FALSE)</f>
        <v>0</v>
      </c>
    </row>
    <row r="543" spans="17:24" x14ac:dyDescent="0.25">
      <c r="Q543" s="1" t="s">
        <v>136</v>
      </c>
      <c r="R543" s="1" t="s">
        <v>426</v>
      </c>
      <c r="S543" s="1" t="s">
        <v>7</v>
      </c>
      <c r="T543" s="1" t="s">
        <v>1222</v>
      </c>
      <c r="U543" s="1" t="s">
        <v>1219</v>
      </c>
      <c r="V543" s="4" t="str">
        <f>VLOOKUP(T543,'[2]15 16 Budget'!$D$4:$I$1196,4,FALSE)</f>
        <v xml:space="preserve">                         -  </v>
      </c>
      <c r="X543" s="4">
        <f>VLOOKUP(T543,'[2]15 16 Budget'!$D$4:$I$1196,6,FALSE)</f>
        <v>0</v>
      </c>
    </row>
    <row r="544" spans="17:24" x14ac:dyDescent="0.25">
      <c r="Q544" s="1" t="s">
        <v>6</v>
      </c>
      <c r="R544" s="1" t="s">
        <v>429</v>
      </c>
      <c r="S544" s="1" t="s">
        <v>7</v>
      </c>
      <c r="T544" s="1" t="s">
        <v>1223</v>
      </c>
      <c r="U544" s="1" t="s">
        <v>1224</v>
      </c>
      <c r="V544" s="4" t="str">
        <f>VLOOKUP(T544,'[2]15 16 Budget'!$D$4:$I$1196,4,FALSE)</f>
        <v xml:space="preserve">                         -  </v>
      </c>
      <c r="X544" s="4">
        <f>VLOOKUP(T544,'[2]15 16 Budget'!$D$4:$I$1196,6,FALSE)</f>
        <v>0</v>
      </c>
    </row>
    <row r="545" spans="17:24" x14ac:dyDescent="0.25">
      <c r="Q545" s="1" t="s">
        <v>12</v>
      </c>
      <c r="R545" s="1" t="s">
        <v>429</v>
      </c>
      <c r="S545" s="1" t="s">
        <v>7</v>
      </c>
      <c r="T545" s="1" t="s">
        <v>1225</v>
      </c>
      <c r="U545" s="1" t="s">
        <v>1224</v>
      </c>
      <c r="V545" s="4" t="str">
        <f>VLOOKUP(T545,'[2]15 16 Budget'!$D$4:$I$1196,4,FALSE)</f>
        <v xml:space="preserve">                         -  </v>
      </c>
      <c r="X545" s="4">
        <f>VLOOKUP(T545,'[2]15 16 Budget'!$D$4:$I$1196,6,FALSE)</f>
        <v>0</v>
      </c>
    </row>
    <row r="546" spans="17:24" x14ac:dyDescent="0.25">
      <c r="Q546" s="1" t="s">
        <v>16</v>
      </c>
      <c r="R546" s="1" t="s">
        <v>429</v>
      </c>
      <c r="S546" s="1" t="s">
        <v>27</v>
      </c>
      <c r="T546" s="1" t="s">
        <v>1226</v>
      </c>
      <c r="U546" s="1" t="s">
        <v>1227</v>
      </c>
      <c r="V546" s="4" t="str">
        <f>VLOOKUP(T546,'[2]15 16 Budget'!$D$4:$I$1196,4,FALSE)</f>
        <v xml:space="preserve">                         -  </v>
      </c>
      <c r="X546" s="4">
        <f>VLOOKUP(T546,'[2]15 16 Budget'!$D$4:$I$1196,6,FALSE)</f>
        <v>36000</v>
      </c>
    </row>
    <row r="547" spans="17:24" x14ac:dyDescent="0.25">
      <c r="Q547" s="1" t="s">
        <v>36</v>
      </c>
      <c r="R547" s="1" t="s">
        <v>429</v>
      </c>
      <c r="S547" s="1" t="s">
        <v>7</v>
      </c>
      <c r="T547" s="1" t="s">
        <v>1228</v>
      </c>
      <c r="U547" s="1" t="s">
        <v>1224</v>
      </c>
      <c r="V547" s="4">
        <f>VLOOKUP(T547,'[2]15 16 Budget'!$D$4:$I$1196,4,FALSE)</f>
        <v>35000</v>
      </c>
      <c r="X547" s="4">
        <f>VLOOKUP(T547,'[2]15 16 Budget'!$D$4:$I$1196,6,FALSE)</f>
        <v>0</v>
      </c>
    </row>
    <row r="548" spans="17:24" x14ac:dyDescent="0.25">
      <c r="Q548" s="1" t="s">
        <v>98</v>
      </c>
      <c r="R548" s="1" t="s">
        <v>429</v>
      </c>
      <c r="S548" s="1" t="s">
        <v>7</v>
      </c>
      <c r="T548" s="1" t="s">
        <v>1229</v>
      </c>
      <c r="U548" s="1" t="s">
        <v>1224</v>
      </c>
      <c r="V548" s="4" t="str">
        <f>VLOOKUP(T548,'[2]15 16 Budget'!$D$4:$I$1196,4,FALSE)</f>
        <v xml:space="preserve">                         -  </v>
      </c>
      <c r="X548" s="4">
        <f>VLOOKUP(T548,'[2]15 16 Budget'!$D$4:$I$1196,6,FALSE)</f>
        <v>0</v>
      </c>
    </row>
    <row r="549" spans="17:24" x14ac:dyDescent="0.25">
      <c r="Q549" s="1" t="s">
        <v>10</v>
      </c>
      <c r="R549" s="1" t="s">
        <v>429</v>
      </c>
      <c r="S549" s="1" t="s">
        <v>7</v>
      </c>
      <c r="T549" s="1" t="s">
        <v>1230</v>
      </c>
      <c r="U549" s="1" t="s">
        <v>1224</v>
      </c>
      <c r="V549" s="4" t="str">
        <f>VLOOKUP(T549,'[2]15 16 Budget'!$D$4:$I$1196,4,FALSE)</f>
        <v xml:space="preserve">                         -  </v>
      </c>
      <c r="X549" s="4">
        <f>VLOOKUP(T549,'[2]15 16 Budget'!$D$4:$I$1196,6,FALSE)</f>
        <v>0</v>
      </c>
    </row>
    <row r="550" spans="17:24" x14ac:dyDescent="0.25">
      <c r="Q550" s="1" t="s">
        <v>59</v>
      </c>
      <c r="R550" s="1" t="s">
        <v>429</v>
      </c>
      <c r="S550" s="1" t="s">
        <v>7</v>
      </c>
      <c r="T550" s="1" t="s">
        <v>1231</v>
      </c>
      <c r="U550" s="1" t="s">
        <v>1224</v>
      </c>
      <c r="V550" s="4" t="str">
        <f>VLOOKUP(T550,'[2]15 16 Budget'!$D$4:$I$1196,4,FALSE)</f>
        <v xml:space="preserve">                         -  </v>
      </c>
      <c r="X550" s="4">
        <f>VLOOKUP(T550,'[2]15 16 Budget'!$D$4:$I$1196,6,FALSE)</f>
        <v>0</v>
      </c>
    </row>
    <row r="551" spans="17:24" x14ac:dyDescent="0.25">
      <c r="Q551" s="1" t="s">
        <v>132</v>
      </c>
      <c r="R551" s="1" t="s">
        <v>429</v>
      </c>
      <c r="S551" s="1" t="s">
        <v>7</v>
      </c>
      <c r="T551" s="1" t="s">
        <v>1232</v>
      </c>
      <c r="U551" s="1" t="s">
        <v>1224</v>
      </c>
      <c r="V551" s="4" t="str">
        <f>VLOOKUP(T551,'[2]15 16 Budget'!$D$4:$I$1196,4,FALSE)</f>
        <v xml:space="preserve">                         -  </v>
      </c>
      <c r="X551" s="4">
        <f>VLOOKUP(T551,'[2]15 16 Budget'!$D$4:$I$1196,6,FALSE)</f>
        <v>0</v>
      </c>
    </row>
    <row r="552" spans="17:24" x14ac:dyDescent="0.25">
      <c r="Q552" s="1" t="s">
        <v>136</v>
      </c>
      <c r="R552" s="1" t="s">
        <v>429</v>
      </c>
      <c r="S552" s="1" t="s">
        <v>7</v>
      </c>
      <c r="T552" s="1" t="s">
        <v>1233</v>
      </c>
      <c r="U552" s="1" t="s">
        <v>1224</v>
      </c>
      <c r="V552" s="4" t="str">
        <f>VLOOKUP(T552,'[2]15 16 Budget'!$D$4:$I$1196,4,FALSE)</f>
        <v xml:space="preserve">                         -  </v>
      </c>
      <c r="X552" s="4">
        <f>VLOOKUP(T552,'[2]15 16 Budget'!$D$4:$I$1196,6,FALSE)</f>
        <v>0</v>
      </c>
    </row>
    <row r="553" spans="17:24" x14ac:dyDescent="0.25">
      <c r="Q553" s="1" t="s">
        <v>140</v>
      </c>
      <c r="R553" s="1" t="s">
        <v>429</v>
      </c>
      <c r="S553" s="1" t="s">
        <v>7</v>
      </c>
      <c r="T553" s="1" t="s">
        <v>1234</v>
      </c>
      <c r="U553" s="1" t="s">
        <v>1224</v>
      </c>
      <c r="V553" s="4">
        <f>VLOOKUP(T553,'[2]15 16 Budget'!$D$4:$I$1196,4,FALSE)</f>
        <v>0</v>
      </c>
      <c r="X553" s="4">
        <f>VLOOKUP(T553,'[2]15 16 Budget'!$D$4:$I$1196,6,FALSE)</f>
        <v>0</v>
      </c>
    </row>
    <row r="554" spans="17:24" x14ac:dyDescent="0.25">
      <c r="Q554" s="1" t="s">
        <v>6</v>
      </c>
      <c r="R554" s="1" t="s">
        <v>433</v>
      </c>
      <c r="S554" s="1" t="s">
        <v>7</v>
      </c>
      <c r="T554" s="1" t="s">
        <v>1235</v>
      </c>
      <c r="U554" s="1" t="s">
        <v>1236</v>
      </c>
      <c r="V554" s="4" t="str">
        <f>VLOOKUP(T554,'[2]15 16 Budget'!$D$4:$I$1196,4,FALSE)</f>
        <v xml:space="preserve">                         -  </v>
      </c>
      <c r="X554" s="4">
        <f>VLOOKUP(T554,'[2]15 16 Budget'!$D$4:$I$1196,6,FALSE)</f>
        <v>0</v>
      </c>
    </row>
    <row r="555" spans="17:24" x14ac:dyDescent="0.25">
      <c r="Q555" s="1" t="s">
        <v>16</v>
      </c>
      <c r="R555" s="1" t="s">
        <v>433</v>
      </c>
      <c r="S555" s="1" t="s">
        <v>22</v>
      </c>
      <c r="T555" s="1" t="s">
        <v>1237</v>
      </c>
      <c r="U555" s="1" t="s">
        <v>1238</v>
      </c>
      <c r="V555" s="4">
        <f>VLOOKUP(T555,'[2]15 16 Budget'!$D$4:$I$1196,4,FALSE)</f>
        <v>294474.99</v>
      </c>
      <c r="X555" s="4">
        <f>VLOOKUP(T555,'[2]15 16 Budget'!$D$4:$I$1196,6,FALSE)</f>
        <v>315000</v>
      </c>
    </row>
    <row r="556" spans="17:24" x14ac:dyDescent="0.25">
      <c r="Q556" s="1" t="s">
        <v>16</v>
      </c>
      <c r="R556" s="1" t="s">
        <v>433</v>
      </c>
      <c r="S556" s="1" t="s">
        <v>27</v>
      </c>
      <c r="T556" s="1" t="s">
        <v>1239</v>
      </c>
      <c r="U556" s="1" t="s">
        <v>1240</v>
      </c>
      <c r="V556" s="4" t="str">
        <f>VLOOKUP(T556,'[2]15 16 Budget'!$D$4:$I$1196,4,FALSE)</f>
        <v xml:space="preserve">                         -  </v>
      </c>
      <c r="X556" s="4">
        <f>VLOOKUP(T556,'[2]15 16 Budget'!$D$4:$I$1196,6,FALSE)</f>
        <v>0</v>
      </c>
    </row>
    <row r="557" spans="17:24" x14ac:dyDescent="0.25">
      <c r="Q557" s="1" t="s">
        <v>36</v>
      </c>
      <c r="R557" s="1" t="s">
        <v>433</v>
      </c>
      <c r="S557" s="1" t="s">
        <v>7</v>
      </c>
      <c r="T557" s="1" t="s">
        <v>1241</v>
      </c>
      <c r="U557" s="1" t="s">
        <v>1236</v>
      </c>
      <c r="V557" s="4">
        <f>VLOOKUP(T557,'[2]15 16 Budget'!$D$4:$I$1196,4,FALSE)</f>
        <v>60000</v>
      </c>
      <c r="X557" s="4">
        <f>VLOOKUP(T557,'[2]15 16 Budget'!$D$4:$I$1196,6,FALSE)</f>
        <v>135000</v>
      </c>
    </row>
    <row r="558" spans="17:24" x14ac:dyDescent="0.25">
      <c r="Q558" s="1" t="s">
        <v>10</v>
      </c>
      <c r="R558" s="1" t="s">
        <v>433</v>
      </c>
      <c r="S558" s="1" t="s">
        <v>7</v>
      </c>
      <c r="T558" s="1" t="s">
        <v>1242</v>
      </c>
      <c r="U558" s="1" t="s">
        <v>1236</v>
      </c>
      <c r="V558" s="4" t="str">
        <f>VLOOKUP(T558,'[2]15 16 Budget'!$D$4:$I$1196,4,FALSE)</f>
        <v xml:space="preserve">                         -  </v>
      </c>
      <c r="X558" s="4">
        <f>VLOOKUP(T558,'[2]15 16 Budget'!$D$4:$I$1196,6,FALSE)</f>
        <v>0</v>
      </c>
    </row>
    <row r="559" spans="17:24" x14ac:dyDescent="0.25">
      <c r="Q559" s="1" t="s">
        <v>59</v>
      </c>
      <c r="R559" s="1" t="s">
        <v>433</v>
      </c>
      <c r="S559" s="1" t="s">
        <v>7</v>
      </c>
      <c r="T559" s="1" t="s">
        <v>1243</v>
      </c>
      <c r="U559" s="1" t="s">
        <v>1236</v>
      </c>
      <c r="V559" s="4">
        <f>VLOOKUP(T559,'[2]15 16 Budget'!$D$4:$I$1196,4,FALSE)</f>
        <v>1443.28</v>
      </c>
      <c r="X559" s="4">
        <f>VLOOKUP(T559,'[2]15 16 Budget'!$D$4:$I$1196,6,FALSE)</f>
        <v>1500</v>
      </c>
    </row>
    <row r="560" spans="17:24" x14ac:dyDescent="0.25">
      <c r="Q560" s="1" t="s">
        <v>132</v>
      </c>
      <c r="R560" s="1" t="s">
        <v>433</v>
      </c>
      <c r="S560" s="1" t="s">
        <v>7</v>
      </c>
      <c r="T560" s="1" t="s">
        <v>1244</v>
      </c>
      <c r="U560" s="1" t="s">
        <v>1236</v>
      </c>
      <c r="V560" s="4" t="str">
        <f>VLOOKUP(T560,'[2]15 16 Budget'!$D$4:$I$1196,4,FALSE)</f>
        <v xml:space="preserve">                         -  </v>
      </c>
      <c r="X560" s="4">
        <f>VLOOKUP(T560,'[2]15 16 Budget'!$D$4:$I$1196,6,FALSE)</f>
        <v>0</v>
      </c>
    </row>
    <row r="561" spans="17:24" x14ac:dyDescent="0.25">
      <c r="Q561" s="1" t="s">
        <v>6</v>
      </c>
      <c r="R561" s="1" t="s">
        <v>438</v>
      </c>
      <c r="S561" s="1" t="s">
        <v>7</v>
      </c>
      <c r="T561" s="1" t="s">
        <v>1245</v>
      </c>
      <c r="U561" s="1" t="s">
        <v>1246</v>
      </c>
      <c r="V561" s="4">
        <f>VLOOKUP(T561,'[2]15 16 Budget'!$D$4:$I$1196,4,FALSE)</f>
        <v>422400</v>
      </c>
      <c r="X561" s="4">
        <f>VLOOKUP(T561,'[2]15 16 Budget'!$D$4:$I$1196,6,FALSE)</f>
        <v>450000</v>
      </c>
    </row>
    <row r="562" spans="17:24" x14ac:dyDescent="0.25">
      <c r="Q562" s="1" t="s">
        <v>12</v>
      </c>
      <c r="R562" s="1" t="s">
        <v>438</v>
      </c>
      <c r="S562" s="1" t="s">
        <v>7</v>
      </c>
      <c r="T562" s="1" t="s">
        <v>1247</v>
      </c>
      <c r="U562" s="1" t="s">
        <v>1246</v>
      </c>
      <c r="V562" s="4">
        <f>VLOOKUP(T562,'[2]15 16 Budget'!$D$4:$I$1196,4,FALSE)</f>
        <v>4000</v>
      </c>
      <c r="X562" s="4">
        <f>VLOOKUP(T562,'[2]15 16 Budget'!$D$4:$I$1196,6,FALSE)</f>
        <v>5000</v>
      </c>
    </row>
    <row r="563" spans="17:24" x14ac:dyDescent="0.25">
      <c r="Q563" s="1" t="s">
        <v>16</v>
      </c>
      <c r="R563" s="1" t="s">
        <v>438</v>
      </c>
      <c r="S563" s="1" t="s">
        <v>17</v>
      </c>
      <c r="T563" s="1" t="s">
        <v>1248</v>
      </c>
      <c r="U563" s="1" t="s">
        <v>1249</v>
      </c>
      <c r="V563" s="4">
        <f>VLOOKUP(T563,'[2]15 16 Budget'!$D$4:$I$1196,4,FALSE)</f>
        <v>9196.85</v>
      </c>
      <c r="X563" s="4">
        <f>VLOOKUP(T563,'[2]15 16 Budget'!$D$4:$I$1196,6,FALSE)</f>
        <v>0</v>
      </c>
    </row>
    <row r="564" spans="17:24" x14ac:dyDescent="0.25">
      <c r="Q564" s="1" t="s">
        <v>16</v>
      </c>
      <c r="R564" s="1" t="s">
        <v>438</v>
      </c>
      <c r="S564" s="1" t="s">
        <v>22</v>
      </c>
      <c r="T564" s="1" t="s">
        <v>1250</v>
      </c>
      <c r="U564" s="1" t="s">
        <v>1251</v>
      </c>
      <c r="V564" s="4" t="str">
        <f>VLOOKUP(T564,'[2]15 16 Budget'!$D$4:$I$1196,4,FALSE)</f>
        <v xml:space="preserve">                         -  </v>
      </c>
      <c r="X564" s="4">
        <f>VLOOKUP(T564,'[2]15 16 Budget'!$D$4:$I$1196,6,FALSE)</f>
        <v>4950</v>
      </c>
    </row>
    <row r="565" spans="17:24" x14ac:dyDescent="0.25">
      <c r="Q565" s="1" t="s">
        <v>46</v>
      </c>
      <c r="R565" s="1" t="s">
        <v>438</v>
      </c>
      <c r="S565" s="1" t="s">
        <v>47</v>
      </c>
      <c r="T565" s="1" t="s">
        <v>1252</v>
      </c>
      <c r="U565" s="1" t="s">
        <v>1253</v>
      </c>
      <c r="V565" s="4">
        <f>VLOOKUP(T565,'[2]15 16 Budget'!$D$4:$I$1196,4,FALSE)</f>
        <v>4000</v>
      </c>
      <c r="X565" s="4">
        <f>VLOOKUP(T565,'[2]15 16 Budget'!$D$4:$I$1196,6,FALSE)</f>
        <v>2475</v>
      </c>
    </row>
    <row r="566" spans="17:24" x14ac:dyDescent="0.25">
      <c r="Q566" s="1" t="s">
        <v>46</v>
      </c>
      <c r="R566" s="1" t="s">
        <v>438</v>
      </c>
      <c r="S566" s="1" t="s">
        <v>52</v>
      </c>
      <c r="T566" s="1" t="s">
        <v>1254</v>
      </c>
      <c r="U566" s="1" t="s">
        <v>1255</v>
      </c>
      <c r="V566" s="4" t="str">
        <f>VLOOKUP(T566,'[2]15 16 Budget'!$D$4:$I$1196,4,FALSE)</f>
        <v xml:space="preserve">                         -  </v>
      </c>
      <c r="X566" s="4">
        <f>VLOOKUP(T566,'[2]15 16 Budget'!$D$4:$I$1196,6,FALSE)</f>
        <v>7000</v>
      </c>
    </row>
    <row r="567" spans="17:24" x14ac:dyDescent="0.25">
      <c r="Q567" s="1" t="s">
        <v>46</v>
      </c>
      <c r="R567" s="1" t="s">
        <v>438</v>
      </c>
      <c r="S567" s="1" t="s">
        <v>56</v>
      </c>
      <c r="T567" s="1" t="s">
        <v>1256</v>
      </c>
      <c r="U567" s="1" t="s">
        <v>1257</v>
      </c>
      <c r="V567" s="4" t="str">
        <f>VLOOKUP(T567,'[2]15 16 Budget'!$D$4:$I$1196,4,FALSE)</f>
        <v xml:space="preserve">                         -  </v>
      </c>
      <c r="X567" s="4">
        <f>VLOOKUP(T567,'[2]15 16 Budget'!$D$4:$I$1196,6,FALSE)</f>
        <v>4950</v>
      </c>
    </row>
    <row r="568" spans="17:24" x14ac:dyDescent="0.25">
      <c r="Q568" s="1" t="s">
        <v>78</v>
      </c>
      <c r="R568" s="1" t="s">
        <v>438</v>
      </c>
      <c r="S568" s="1" t="s">
        <v>79</v>
      </c>
      <c r="T568" s="1" t="s">
        <v>1258</v>
      </c>
      <c r="U568" s="1" t="s">
        <v>1259</v>
      </c>
      <c r="V568" s="4" t="str">
        <f>VLOOKUP(T568,'[2]15 16 Budget'!$D$4:$I$1196,4,FALSE)</f>
        <v xml:space="preserve">                         -  </v>
      </c>
      <c r="X568" s="4">
        <f>VLOOKUP(T568,'[2]15 16 Budget'!$D$4:$I$1196,6,FALSE)</f>
        <v>0</v>
      </c>
    </row>
    <row r="569" spans="17:24" x14ac:dyDescent="0.25">
      <c r="Q569" s="1" t="s">
        <v>98</v>
      </c>
      <c r="R569" s="1" t="s">
        <v>438</v>
      </c>
      <c r="S569" s="1" t="s">
        <v>7</v>
      </c>
      <c r="T569" s="1" t="s">
        <v>1260</v>
      </c>
      <c r="U569" s="1" t="s">
        <v>1246</v>
      </c>
      <c r="V569" s="4" t="str">
        <f>VLOOKUP(T569,'[2]15 16 Budget'!$D$4:$I$1196,4,FALSE)</f>
        <v xml:space="preserve">                         -  </v>
      </c>
      <c r="X569" s="4">
        <f>VLOOKUP(T569,'[2]15 16 Budget'!$D$4:$I$1196,6,FALSE)</f>
        <v>0</v>
      </c>
    </row>
    <row r="570" spans="17:24" x14ac:dyDescent="0.25">
      <c r="Q570" s="1" t="s">
        <v>6</v>
      </c>
      <c r="R570" s="1" t="s">
        <v>442</v>
      </c>
      <c r="S570" s="1" t="s">
        <v>7</v>
      </c>
      <c r="T570" s="1" t="s">
        <v>1261</v>
      </c>
      <c r="U570" s="1" t="s">
        <v>443</v>
      </c>
      <c r="V570" s="4" t="str">
        <f>VLOOKUP(T570,'[2]15 16 Budget'!$D$4:$I$1196,4,FALSE)</f>
        <v xml:space="preserve">                         -  </v>
      </c>
      <c r="X570" s="4">
        <f>VLOOKUP(T570,'[2]15 16 Budget'!$D$4:$I$1196,6,FALSE)</f>
        <v>0</v>
      </c>
    </row>
    <row r="571" spans="17:24" x14ac:dyDescent="0.25">
      <c r="Q571" s="1" t="s">
        <v>12</v>
      </c>
      <c r="R571" s="1" t="s">
        <v>442</v>
      </c>
      <c r="S571" s="1" t="s">
        <v>7</v>
      </c>
      <c r="T571" s="1" t="s">
        <v>1262</v>
      </c>
      <c r="U571" s="1" t="s">
        <v>443</v>
      </c>
      <c r="V571" s="4">
        <f>VLOOKUP(T571,'[2]15 16 Budget'!$D$4:$I$1196,4,FALSE)</f>
        <v>908.08</v>
      </c>
      <c r="X571" s="4">
        <f>VLOOKUP(T571,'[2]15 16 Budget'!$D$4:$I$1196,6,FALSE)</f>
        <v>0</v>
      </c>
    </row>
    <row r="572" spans="17:24" x14ac:dyDescent="0.25">
      <c r="Q572" s="1" t="s">
        <v>16</v>
      </c>
      <c r="R572" s="1" t="s">
        <v>442</v>
      </c>
      <c r="S572" s="1" t="s">
        <v>22</v>
      </c>
      <c r="T572" s="1" t="s">
        <v>1263</v>
      </c>
      <c r="U572" s="1" t="s">
        <v>443</v>
      </c>
      <c r="V572" s="4">
        <f>VLOOKUP(T572,'[2]15 16 Budget'!$D$4:$I$1196,4,FALSE)</f>
        <v>1007.81</v>
      </c>
      <c r="X572" s="4">
        <f>VLOOKUP(T572,'[2]15 16 Budget'!$D$4:$I$1196,6,FALSE)</f>
        <v>0</v>
      </c>
    </row>
    <row r="573" spans="17:24" x14ac:dyDescent="0.25">
      <c r="Q573" s="1" t="s">
        <v>16</v>
      </c>
      <c r="R573" s="1" t="s">
        <v>442</v>
      </c>
      <c r="S573" s="1" t="s">
        <v>27</v>
      </c>
      <c r="T573" s="1" t="s">
        <v>1264</v>
      </c>
      <c r="U573" s="1" t="s">
        <v>443</v>
      </c>
      <c r="V573" s="4" t="str">
        <f>VLOOKUP(T573,'[2]15 16 Budget'!$D$4:$I$1196,4,FALSE)</f>
        <v xml:space="preserve">                         -  </v>
      </c>
      <c r="X573" s="4">
        <f>VLOOKUP(T573,'[2]15 16 Budget'!$D$4:$I$1196,6,FALSE)</f>
        <v>0</v>
      </c>
    </row>
    <row r="574" spans="17:24" x14ac:dyDescent="0.25">
      <c r="Q574" s="1" t="s">
        <v>32</v>
      </c>
      <c r="R574" s="1" t="s">
        <v>442</v>
      </c>
      <c r="S574" s="1" t="s">
        <v>7</v>
      </c>
      <c r="T574" s="1" t="s">
        <v>1265</v>
      </c>
      <c r="U574" s="1" t="s">
        <v>443</v>
      </c>
      <c r="V574" s="4" t="str">
        <f>VLOOKUP(T574,'[2]15 16 Budget'!$D$4:$I$1196,4,FALSE)</f>
        <v xml:space="preserve">                         -  </v>
      </c>
      <c r="X574" s="4">
        <f>VLOOKUP(T574,'[2]15 16 Budget'!$D$4:$I$1196,6,FALSE)</f>
        <v>0</v>
      </c>
    </row>
    <row r="575" spans="17:24" x14ac:dyDescent="0.25">
      <c r="Q575" s="1" t="s">
        <v>36</v>
      </c>
      <c r="R575" s="1" t="s">
        <v>442</v>
      </c>
      <c r="S575" s="1" t="s">
        <v>7</v>
      </c>
      <c r="T575" s="1" t="s">
        <v>1266</v>
      </c>
      <c r="U575" s="1" t="s">
        <v>443</v>
      </c>
      <c r="V575" s="4" t="str">
        <f>VLOOKUP(T575,'[2]15 16 Budget'!$D$4:$I$1196,4,FALSE)</f>
        <v xml:space="preserve">                         -  </v>
      </c>
      <c r="X575" s="4">
        <f>VLOOKUP(T575,'[2]15 16 Budget'!$D$4:$I$1196,6,FALSE)</f>
        <v>0</v>
      </c>
    </row>
    <row r="576" spans="17:24" x14ac:dyDescent="0.25">
      <c r="Q576" s="1" t="s">
        <v>46</v>
      </c>
      <c r="R576" s="1" t="s">
        <v>442</v>
      </c>
      <c r="S576" s="1" t="s">
        <v>56</v>
      </c>
      <c r="T576" s="1" t="s">
        <v>1267</v>
      </c>
      <c r="U576" s="1" t="s">
        <v>443</v>
      </c>
      <c r="V576" s="4">
        <f>VLOOKUP(T576,'[2]15 16 Budget'!$D$4:$I$1196,4,FALSE)</f>
        <v>261120</v>
      </c>
      <c r="X576" s="4">
        <f>VLOOKUP(T576,'[2]15 16 Budget'!$D$4:$I$1196,6,FALSE)</f>
        <v>180000</v>
      </c>
    </row>
    <row r="577" spans="17:24" x14ac:dyDescent="0.25">
      <c r="Q577" s="1" t="s">
        <v>46</v>
      </c>
      <c r="R577" s="1" t="s">
        <v>442</v>
      </c>
      <c r="S577" s="1" t="s">
        <v>61</v>
      </c>
      <c r="T577" s="1" t="s">
        <v>1268</v>
      </c>
      <c r="U577" s="1" t="s">
        <v>443</v>
      </c>
      <c r="V577" s="4">
        <f>VLOOKUP(T577,'[2]15 16 Budget'!$D$4:$I$1196,4,FALSE)</f>
        <v>992.05</v>
      </c>
      <c r="X577" s="4">
        <f>VLOOKUP(T577,'[2]15 16 Budget'!$D$4:$I$1196,6,FALSE)</f>
        <v>0</v>
      </c>
    </row>
    <row r="578" spans="17:24" x14ac:dyDescent="0.25">
      <c r="Q578" s="1" t="s">
        <v>66</v>
      </c>
      <c r="R578" s="1" t="s">
        <v>442</v>
      </c>
      <c r="S578" s="1" t="s">
        <v>7</v>
      </c>
      <c r="T578" s="1" t="s">
        <v>1269</v>
      </c>
      <c r="U578" s="1" t="s">
        <v>443</v>
      </c>
      <c r="V578" s="4" t="str">
        <f>VLOOKUP(T578,'[2]15 16 Budget'!$D$4:$I$1196,4,FALSE)</f>
        <v xml:space="preserve">                         -  </v>
      </c>
      <c r="X578" s="4">
        <f>VLOOKUP(T578,'[2]15 16 Budget'!$D$4:$I$1196,6,FALSE)</f>
        <v>0</v>
      </c>
    </row>
    <row r="579" spans="17:24" x14ac:dyDescent="0.25">
      <c r="Q579" s="1" t="s">
        <v>74</v>
      </c>
      <c r="R579" s="1" t="s">
        <v>442</v>
      </c>
      <c r="S579" s="1" t="s">
        <v>7</v>
      </c>
      <c r="T579" s="1" t="s">
        <v>1270</v>
      </c>
      <c r="U579" s="1" t="s">
        <v>443</v>
      </c>
      <c r="V579" s="4" t="str">
        <f>VLOOKUP(T579,'[2]15 16 Budget'!$D$4:$I$1196,4,FALSE)</f>
        <v xml:space="preserve">                         -  </v>
      </c>
      <c r="X579" s="4">
        <f>VLOOKUP(T579,'[2]15 16 Budget'!$D$4:$I$1196,6,FALSE)</f>
        <v>0</v>
      </c>
    </row>
    <row r="580" spans="17:24" x14ac:dyDescent="0.25">
      <c r="Q580" s="1" t="s">
        <v>78</v>
      </c>
      <c r="R580" s="1" t="s">
        <v>442</v>
      </c>
      <c r="S580" s="1" t="s">
        <v>84</v>
      </c>
      <c r="T580" s="1" t="s">
        <v>1271</v>
      </c>
      <c r="U580" s="1" t="s">
        <v>443</v>
      </c>
      <c r="V580" s="4">
        <f>VLOOKUP(T580,'[2]15 16 Budget'!$D$4:$I$1196,4,FALSE)</f>
        <v>16062.45</v>
      </c>
      <c r="X580" s="4">
        <f>VLOOKUP(T580,'[2]15 16 Budget'!$D$4:$I$1196,6,FALSE)</f>
        <v>13635</v>
      </c>
    </row>
    <row r="581" spans="17:24" x14ac:dyDescent="0.25">
      <c r="Q581" s="1" t="s">
        <v>94</v>
      </c>
      <c r="R581" s="1" t="s">
        <v>442</v>
      </c>
      <c r="S581" s="1" t="s">
        <v>7</v>
      </c>
      <c r="T581" s="1" t="s">
        <v>1272</v>
      </c>
      <c r="U581" s="1" t="s">
        <v>443</v>
      </c>
      <c r="V581" s="4">
        <f>VLOOKUP(T581,'[2]15 16 Budget'!$D$4:$I$1196,4,FALSE)</f>
        <v>10000</v>
      </c>
      <c r="X581" s="4">
        <f>VLOOKUP(T581,'[2]15 16 Budget'!$D$4:$I$1196,6,FALSE)</f>
        <v>0</v>
      </c>
    </row>
    <row r="582" spans="17:24" x14ac:dyDescent="0.25">
      <c r="Q582" s="1" t="s">
        <v>98</v>
      </c>
      <c r="R582" s="1" t="s">
        <v>442</v>
      </c>
      <c r="S582" s="1" t="s">
        <v>7</v>
      </c>
      <c r="T582" s="1" t="s">
        <v>1273</v>
      </c>
      <c r="U582" s="1" t="s">
        <v>443</v>
      </c>
      <c r="V582" s="4">
        <f>VLOOKUP(T582,'[2]15 16 Budget'!$D$4:$I$1196,4,FALSE)</f>
        <v>7000</v>
      </c>
      <c r="X582" s="4">
        <f>VLOOKUP(T582,'[2]15 16 Budget'!$D$4:$I$1196,6,FALSE)</f>
        <v>0</v>
      </c>
    </row>
    <row r="583" spans="17:24" x14ac:dyDescent="0.25">
      <c r="Q583" s="1" t="s">
        <v>102</v>
      </c>
      <c r="R583" s="1" t="s">
        <v>442</v>
      </c>
      <c r="S583" s="1" t="s">
        <v>7</v>
      </c>
      <c r="T583" s="1" t="s">
        <v>1274</v>
      </c>
      <c r="U583" s="1" t="s">
        <v>443</v>
      </c>
      <c r="V583" s="4">
        <f>VLOOKUP(T583,'[2]15 16 Budget'!$D$4:$I$1196,4,FALSE)</f>
        <v>4746.67</v>
      </c>
      <c r="X583" s="4">
        <f>VLOOKUP(T583,'[2]15 16 Budget'!$D$4:$I$1196,6,FALSE)</f>
        <v>0</v>
      </c>
    </row>
    <row r="584" spans="17:24" x14ac:dyDescent="0.25">
      <c r="Q584" s="1" t="s">
        <v>110</v>
      </c>
      <c r="R584" s="1" t="s">
        <v>442</v>
      </c>
      <c r="S584" s="1" t="s">
        <v>111</v>
      </c>
      <c r="T584" s="1" t="s">
        <v>1275</v>
      </c>
      <c r="U584" s="1" t="s">
        <v>443</v>
      </c>
      <c r="V584" s="4" t="str">
        <f>VLOOKUP(T584,'[2]15 16 Budget'!$D$4:$I$1196,4,FALSE)</f>
        <v xml:space="preserve">                         -  </v>
      </c>
      <c r="X584" s="4">
        <f>VLOOKUP(T584,'[2]15 16 Budget'!$D$4:$I$1196,6,FALSE)</f>
        <v>0</v>
      </c>
    </row>
    <row r="585" spans="17:24" x14ac:dyDescent="0.25">
      <c r="Q585" s="1" t="s">
        <v>10</v>
      </c>
      <c r="R585" s="1" t="s">
        <v>442</v>
      </c>
      <c r="S585" s="1" t="s">
        <v>7</v>
      </c>
      <c r="T585" s="1" t="s">
        <v>1276</v>
      </c>
      <c r="U585" s="1" t="s">
        <v>443</v>
      </c>
      <c r="V585" s="4">
        <f>VLOOKUP(T585,'[2]15 16 Budget'!$D$4:$I$1196,4,FALSE)</f>
        <v>8774.0300000000007</v>
      </c>
      <c r="X585" s="4">
        <f>VLOOKUP(T585,'[2]15 16 Budget'!$D$4:$I$1196,6,FALSE)</f>
        <v>10000</v>
      </c>
    </row>
    <row r="586" spans="17:24" x14ac:dyDescent="0.25">
      <c r="Q586" s="1" t="s">
        <v>10</v>
      </c>
      <c r="R586" s="1" t="s">
        <v>442</v>
      </c>
      <c r="S586" s="1" t="s">
        <v>1277</v>
      </c>
      <c r="T586" s="1" t="s">
        <v>1278</v>
      </c>
      <c r="U586" s="1" t="s">
        <v>443</v>
      </c>
      <c r="V586" s="4">
        <f>VLOOKUP(T586,'[2]15 16 Budget'!$D$4:$I$1196,4,FALSE)</f>
        <v>11597.97</v>
      </c>
      <c r="X586" s="4">
        <f>VLOOKUP(T586,'[2]15 16 Budget'!$D$4:$I$1196,6,FALSE)</f>
        <v>12000</v>
      </c>
    </row>
    <row r="587" spans="17:24" x14ac:dyDescent="0.25">
      <c r="Q587" s="1" t="s">
        <v>10</v>
      </c>
      <c r="R587" s="1" t="s">
        <v>442</v>
      </c>
      <c r="S587" s="1" t="s">
        <v>1279</v>
      </c>
      <c r="T587" s="1" t="s">
        <v>1280</v>
      </c>
      <c r="U587" s="1" t="s">
        <v>443</v>
      </c>
      <c r="V587" s="4" t="str">
        <f>VLOOKUP(T587,'[2]15 16 Budget'!$D$4:$I$1196,4,FALSE)</f>
        <v xml:space="preserve">                         -  </v>
      </c>
      <c r="X587" s="4">
        <f>VLOOKUP(T587,'[2]15 16 Budget'!$D$4:$I$1196,6,FALSE)</f>
        <v>0</v>
      </c>
    </row>
    <row r="588" spans="17:24" x14ac:dyDescent="0.25">
      <c r="Q588" s="1" t="s">
        <v>10</v>
      </c>
      <c r="R588" s="1" t="s">
        <v>442</v>
      </c>
      <c r="S588" s="1" t="s">
        <v>1281</v>
      </c>
      <c r="T588" s="1" t="s">
        <v>1282</v>
      </c>
      <c r="U588" s="1" t="s">
        <v>443</v>
      </c>
      <c r="V588" s="4" t="str">
        <f>VLOOKUP(T588,'[2]15 16 Budget'!$D$4:$I$1196,4,FALSE)</f>
        <v xml:space="preserve">                         -  </v>
      </c>
      <c r="X588" s="4">
        <f>VLOOKUP(T588,'[2]15 16 Budget'!$D$4:$I$1196,6,FALSE)</f>
        <v>0</v>
      </c>
    </row>
    <row r="589" spans="17:24" x14ac:dyDescent="0.25">
      <c r="Q589" s="1" t="s">
        <v>59</v>
      </c>
      <c r="R589" s="1" t="s">
        <v>442</v>
      </c>
      <c r="S589" s="1" t="s">
        <v>7</v>
      </c>
      <c r="T589" s="1" t="s">
        <v>1283</v>
      </c>
      <c r="U589" s="1" t="s">
        <v>443</v>
      </c>
      <c r="V589" s="4">
        <f>VLOOKUP(T589,'[2]15 16 Budget'!$D$4:$I$1196,4,FALSE)</f>
        <v>1989.39</v>
      </c>
      <c r="X589" s="4">
        <f>VLOOKUP(T589,'[2]15 16 Budget'!$D$4:$I$1196,6,FALSE)</f>
        <v>2500</v>
      </c>
    </row>
    <row r="590" spans="17:24" x14ac:dyDescent="0.25">
      <c r="Q590" s="1" t="s">
        <v>59</v>
      </c>
      <c r="R590" s="1" t="s">
        <v>442</v>
      </c>
      <c r="S590" s="1" t="s">
        <v>1277</v>
      </c>
      <c r="T590" s="1" t="s">
        <v>1284</v>
      </c>
      <c r="U590" s="1" t="s">
        <v>443</v>
      </c>
      <c r="V590" s="4" t="str">
        <f>VLOOKUP(T590,'[2]15 16 Budget'!$D$4:$I$1196,4,FALSE)</f>
        <v xml:space="preserve">                         -  </v>
      </c>
      <c r="X590" s="4">
        <f>VLOOKUP(T590,'[2]15 16 Budget'!$D$4:$I$1196,6,FALSE)</f>
        <v>0</v>
      </c>
    </row>
    <row r="591" spans="17:24" x14ac:dyDescent="0.25">
      <c r="Q591" s="1" t="s">
        <v>59</v>
      </c>
      <c r="R591" s="1" t="s">
        <v>442</v>
      </c>
      <c r="S591" s="1" t="s">
        <v>1279</v>
      </c>
      <c r="T591" s="1" t="s">
        <v>1285</v>
      </c>
      <c r="U591" s="1" t="s">
        <v>443</v>
      </c>
      <c r="V591" s="4" t="str">
        <f>VLOOKUP(T591,'[2]15 16 Budget'!$D$4:$I$1196,4,FALSE)</f>
        <v xml:space="preserve">                         -  </v>
      </c>
      <c r="X591" s="4">
        <f>VLOOKUP(T591,'[2]15 16 Budget'!$D$4:$I$1196,6,FALSE)</f>
        <v>0</v>
      </c>
    </row>
    <row r="592" spans="17:24" x14ac:dyDescent="0.25">
      <c r="Q592" s="1" t="s">
        <v>59</v>
      </c>
      <c r="R592" s="1" t="s">
        <v>442</v>
      </c>
      <c r="S592" s="1" t="s">
        <v>1281</v>
      </c>
      <c r="T592" s="1" t="s">
        <v>1286</v>
      </c>
      <c r="U592" s="1" t="s">
        <v>443</v>
      </c>
      <c r="V592" s="4" t="str">
        <f>VLOOKUP(T592,'[2]15 16 Budget'!$D$4:$I$1196,4,FALSE)</f>
        <v xml:space="preserve">                         -  </v>
      </c>
      <c r="X592" s="4">
        <f>VLOOKUP(T592,'[2]15 16 Budget'!$D$4:$I$1196,6,FALSE)</f>
        <v>0</v>
      </c>
    </row>
    <row r="593" spans="17:24" x14ac:dyDescent="0.25">
      <c r="Q593" s="1" t="s">
        <v>132</v>
      </c>
      <c r="R593" s="1" t="s">
        <v>442</v>
      </c>
      <c r="S593" s="1" t="s">
        <v>7</v>
      </c>
      <c r="T593" s="1" t="s">
        <v>1287</v>
      </c>
      <c r="U593" s="1" t="s">
        <v>443</v>
      </c>
      <c r="V593" s="4">
        <f>VLOOKUP(T593,'[2]15 16 Budget'!$D$4:$I$1196,4,FALSE)</f>
        <v>935.68</v>
      </c>
      <c r="X593" s="4">
        <f>VLOOKUP(T593,'[2]15 16 Budget'!$D$4:$I$1196,6,FALSE)</f>
        <v>0</v>
      </c>
    </row>
    <row r="594" spans="17:24" x14ac:dyDescent="0.25">
      <c r="Q594" s="1" t="s">
        <v>132</v>
      </c>
      <c r="R594" s="1" t="s">
        <v>442</v>
      </c>
      <c r="S594" s="1" t="s">
        <v>1277</v>
      </c>
      <c r="T594" s="1" t="s">
        <v>1288</v>
      </c>
      <c r="U594" s="1" t="s">
        <v>443</v>
      </c>
      <c r="V594" s="4" t="str">
        <f>VLOOKUP(T594,'[2]15 16 Budget'!$D$4:$I$1196,4,FALSE)</f>
        <v xml:space="preserve">                         -  </v>
      </c>
      <c r="X594" s="4">
        <f>VLOOKUP(T594,'[2]15 16 Budget'!$D$4:$I$1196,6,FALSE)</f>
        <v>0</v>
      </c>
    </row>
    <row r="595" spans="17:24" x14ac:dyDescent="0.25">
      <c r="Q595" s="1" t="s">
        <v>132</v>
      </c>
      <c r="R595" s="1" t="s">
        <v>442</v>
      </c>
      <c r="S595" s="1" t="s">
        <v>1279</v>
      </c>
      <c r="T595" s="1" t="s">
        <v>1289</v>
      </c>
      <c r="U595" s="1" t="s">
        <v>443</v>
      </c>
      <c r="V595" s="4" t="str">
        <f>VLOOKUP(T595,'[2]15 16 Budget'!$D$4:$I$1196,4,FALSE)</f>
        <v xml:space="preserve">                         -  </v>
      </c>
      <c r="X595" s="4">
        <f>VLOOKUP(T595,'[2]15 16 Budget'!$D$4:$I$1196,6,FALSE)</f>
        <v>0</v>
      </c>
    </row>
    <row r="596" spans="17:24" x14ac:dyDescent="0.25">
      <c r="Q596" s="1" t="s">
        <v>132</v>
      </c>
      <c r="R596" s="1" t="s">
        <v>442</v>
      </c>
      <c r="S596" s="1" t="s">
        <v>1281</v>
      </c>
      <c r="T596" s="1" t="s">
        <v>1290</v>
      </c>
      <c r="U596" s="1" t="s">
        <v>443</v>
      </c>
      <c r="V596" s="4" t="str">
        <f>VLOOKUP(T596,'[2]15 16 Budget'!$D$4:$I$1196,4,FALSE)</f>
        <v xml:space="preserve">                         -  </v>
      </c>
      <c r="X596" s="4">
        <f>VLOOKUP(T596,'[2]15 16 Budget'!$D$4:$I$1196,6,FALSE)</f>
        <v>0</v>
      </c>
    </row>
    <row r="597" spans="17:24" x14ac:dyDescent="0.25">
      <c r="Q597" s="1" t="s">
        <v>136</v>
      </c>
      <c r="R597" s="1" t="s">
        <v>442</v>
      </c>
      <c r="S597" s="1" t="s">
        <v>7</v>
      </c>
      <c r="T597" s="1" t="s">
        <v>1291</v>
      </c>
      <c r="U597" s="1" t="s">
        <v>443</v>
      </c>
      <c r="V597" s="4">
        <f>VLOOKUP(T597,'[2]15 16 Budget'!$D$4:$I$1196,4,FALSE)</f>
        <v>46396.21</v>
      </c>
      <c r="X597" s="4">
        <f>VLOOKUP(T597,'[2]15 16 Budget'!$D$4:$I$1196,6,FALSE)</f>
        <v>50000</v>
      </c>
    </row>
    <row r="598" spans="17:24" x14ac:dyDescent="0.25">
      <c r="Q598" s="1" t="s">
        <v>136</v>
      </c>
      <c r="R598" s="1" t="s">
        <v>442</v>
      </c>
      <c r="S598" s="1" t="s">
        <v>1277</v>
      </c>
      <c r="T598" s="1" t="s">
        <v>1292</v>
      </c>
      <c r="U598" s="1" t="s">
        <v>443</v>
      </c>
      <c r="V598" s="4">
        <f>VLOOKUP(T598,'[2]15 16 Budget'!$D$4:$I$1196,4,FALSE)</f>
        <v>1775.76</v>
      </c>
      <c r="X598" s="4">
        <f>VLOOKUP(T598,'[2]15 16 Budget'!$D$4:$I$1196,6,FALSE)</f>
        <v>0</v>
      </c>
    </row>
    <row r="599" spans="17:24" x14ac:dyDescent="0.25">
      <c r="Q599" s="1" t="s">
        <v>136</v>
      </c>
      <c r="R599" s="1" t="s">
        <v>442</v>
      </c>
      <c r="S599" s="1" t="s">
        <v>1279</v>
      </c>
      <c r="T599" s="1" t="s">
        <v>1293</v>
      </c>
      <c r="U599" s="1" t="s">
        <v>443</v>
      </c>
      <c r="V599" s="4" t="str">
        <f>VLOOKUP(T599,'[2]15 16 Budget'!$D$4:$I$1196,4,FALSE)</f>
        <v xml:space="preserve">                         -  </v>
      </c>
      <c r="X599" s="4">
        <f>VLOOKUP(T599,'[2]15 16 Budget'!$D$4:$I$1196,6,FALSE)</f>
        <v>0</v>
      </c>
    </row>
    <row r="600" spans="17:24" x14ac:dyDescent="0.25">
      <c r="Q600" s="1" t="s">
        <v>140</v>
      </c>
      <c r="R600" s="1" t="s">
        <v>442</v>
      </c>
      <c r="S600" s="1" t="s">
        <v>7</v>
      </c>
      <c r="T600" s="1" t="s">
        <v>1294</v>
      </c>
      <c r="U600" s="1" t="s">
        <v>443</v>
      </c>
      <c r="V600" s="4">
        <f>VLOOKUP(T600,'[2]15 16 Budget'!$D$4:$I$1196,4,FALSE)</f>
        <v>16339.33</v>
      </c>
      <c r="X600" s="4">
        <f>VLOOKUP(T600,'[2]15 16 Budget'!$D$4:$I$1196,6,FALSE)</f>
        <v>0</v>
      </c>
    </row>
    <row r="601" spans="17:24" x14ac:dyDescent="0.25">
      <c r="Q601" s="1" t="s">
        <v>140</v>
      </c>
      <c r="R601" s="1" t="s">
        <v>442</v>
      </c>
      <c r="S601" s="1" t="s">
        <v>1277</v>
      </c>
      <c r="T601" s="1" t="s">
        <v>1295</v>
      </c>
      <c r="U601" s="1" t="s">
        <v>443</v>
      </c>
      <c r="V601" s="4">
        <f>VLOOKUP(T601,'[2]15 16 Budget'!$D$4:$I$1196,4,FALSE)</f>
        <v>0</v>
      </c>
      <c r="X601" s="4">
        <f>VLOOKUP(T601,'[2]15 16 Budget'!$D$4:$I$1196,6,FALSE)</f>
        <v>0</v>
      </c>
    </row>
    <row r="602" spans="17:24" x14ac:dyDescent="0.25">
      <c r="Q602" s="1" t="s">
        <v>140</v>
      </c>
      <c r="R602" s="1" t="s">
        <v>442</v>
      </c>
      <c r="S602" s="1" t="s">
        <v>1279</v>
      </c>
      <c r="T602" s="1" t="s">
        <v>1296</v>
      </c>
      <c r="U602" s="1" t="s">
        <v>443</v>
      </c>
      <c r="V602" s="4">
        <f>VLOOKUP(T602,'[2]15 16 Budget'!$D$4:$I$1196,4,FALSE)</f>
        <v>0</v>
      </c>
      <c r="X602" s="4">
        <f>VLOOKUP(T602,'[2]15 16 Budget'!$D$4:$I$1196,6,FALSE)</f>
        <v>0</v>
      </c>
    </row>
    <row r="603" spans="17:24" x14ac:dyDescent="0.25">
      <c r="Q603" s="1" t="s">
        <v>140</v>
      </c>
      <c r="R603" s="1" t="s">
        <v>442</v>
      </c>
      <c r="S603" s="1" t="s">
        <v>1281</v>
      </c>
      <c r="T603" s="1" t="s">
        <v>1297</v>
      </c>
      <c r="U603" s="1" t="s">
        <v>443</v>
      </c>
      <c r="V603" s="4">
        <f>VLOOKUP(T603,'[2]15 16 Budget'!$D$4:$I$1196,4,FALSE)</f>
        <v>0</v>
      </c>
      <c r="X603" s="4">
        <f>VLOOKUP(T603,'[2]15 16 Budget'!$D$4:$I$1196,6,FALSE)</f>
        <v>0</v>
      </c>
    </row>
    <row r="604" spans="17:24" x14ac:dyDescent="0.25">
      <c r="Q604" s="1" t="s">
        <v>66</v>
      </c>
      <c r="R604" s="1" t="s">
        <v>445</v>
      </c>
      <c r="S604" s="1" t="s">
        <v>7</v>
      </c>
      <c r="T604" s="1" t="s">
        <v>1298</v>
      </c>
      <c r="U604" s="1" t="s">
        <v>1299</v>
      </c>
      <c r="V604" s="4" t="str">
        <f>VLOOKUP(T604,'[2]15 16 Budget'!$D$4:$I$1196,4,FALSE)</f>
        <v xml:space="preserve">                         -  </v>
      </c>
      <c r="X604" s="4">
        <f>VLOOKUP(T604,'[2]15 16 Budget'!$D$4:$I$1196,6,FALSE)</f>
        <v>0</v>
      </c>
    </row>
    <row r="605" spans="17:24" x14ac:dyDescent="0.25">
      <c r="Q605" s="1" t="s">
        <v>121</v>
      </c>
      <c r="R605" s="1" t="s">
        <v>445</v>
      </c>
      <c r="S605" s="1" t="s">
        <v>7</v>
      </c>
      <c r="T605" s="1" t="s">
        <v>1300</v>
      </c>
      <c r="U605" s="1" t="s">
        <v>1299</v>
      </c>
      <c r="V605" s="4" t="str">
        <f>VLOOKUP(T605,'[2]15 16 Budget'!$D$4:$I$1196,4,FALSE)</f>
        <v xml:space="preserve">                         -  </v>
      </c>
      <c r="X605" s="4">
        <f>VLOOKUP(T605,'[2]15 16 Budget'!$D$4:$I$1196,6,FALSE)</f>
        <v>0</v>
      </c>
    </row>
    <row r="606" spans="17:24" x14ac:dyDescent="0.25">
      <c r="Q606" s="1" t="s">
        <v>136</v>
      </c>
      <c r="R606" s="1" t="s">
        <v>445</v>
      </c>
      <c r="S606" s="1" t="s">
        <v>1281</v>
      </c>
      <c r="T606" s="1" t="s">
        <v>1301</v>
      </c>
      <c r="U606" s="1" t="s">
        <v>1302</v>
      </c>
      <c r="V606" s="4">
        <f>VLOOKUP(T606,'[2]15 16 Budget'!$D$4:$I$1196,4,FALSE)</f>
        <v>692.93</v>
      </c>
      <c r="X606" s="4">
        <f>VLOOKUP(T606,'[2]15 16 Budget'!$D$4:$I$1196,6,FALSE)</f>
        <v>700</v>
      </c>
    </row>
    <row r="607" spans="17:24" x14ac:dyDescent="0.25">
      <c r="Q607" s="1" t="s">
        <v>16</v>
      </c>
      <c r="R607" s="1" t="s">
        <v>448</v>
      </c>
      <c r="S607" s="1" t="s">
        <v>22</v>
      </c>
      <c r="T607" s="1" t="s">
        <v>1303</v>
      </c>
      <c r="U607" s="1" t="s">
        <v>449</v>
      </c>
      <c r="V607" s="4" t="str">
        <f>VLOOKUP(T607,'[2]15 16 Budget'!$D$4:$I$1196,4,FALSE)</f>
        <v xml:space="preserve">                         -  </v>
      </c>
      <c r="X607" s="4">
        <f>VLOOKUP(T607,'[2]15 16 Budget'!$D$4:$I$1196,6,FALSE)</f>
        <v>0</v>
      </c>
    </row>
    <row r="608" spans="17:24" x14ac:dyDescent="0.25">
      <c r="Q608" s="1" t="s">
        <v>6</v>
      </c>
      <c r="R608" s="1" t="s">
        <v>451</v>
      </c>
      <c r="S608" s="1" t="s">
        <v>7</v>
      </c>
      <c r="T608" s="1" t="s">
        <v>1304</v>
      </c>
      <c r="U608" s="1" t="s">
        <v>1305</v>
      </c>
      <c r="V608" s="4">
        <f>VLOOKUP(T608,'[2]15 16 Budget'!$D$4:$I$1196,4,FALSE)</f>
        <v>10612.13</v>
      </c>
      <c r="X608" s="4">
        <f>VLOOKUP(T608,'[2]15 16 Budget'!$D$4:$I$1196,6,FALSE)</f>
        <v>15000</v>
      </c>
    </row>
    <row r="609" spans="17:24" x14ac:dyDescent="0.25">
      <c r="Q609" s="1" t="s">
        <v>12</v>
      </c>
      <c r="R609" s="1" t="s">
        <v>451</v>
      </c>
      <c r="S609" s="1" t="s">
        <v>7</v>
      </c>
      <c r="T609" s="1" t="s">
        <v>1306</v>
      </c>
      <c r="U609" s="1" t="s">
        <v>1305</v>
      </c>
      <c r="V609" s="4">
        <f>VLOOKUP(T609,'[2]15 16 Budget'!$D$4:$I$1196,4,FALSE)</f>
        <v>8645.0400000000009</v>
      </c>
      <c r="X609" s="4">
        <f>VLOOKUP(T609,'[2]15 16 Budget'!$D$4:$I$1196,6,FALSE)</f>
        <v>10000</v>
      </c>
    </row>
    <row r="610" spans="17:24" x14ac:dyDescent="0.25">
      <c r="Q610" s="1" t="s">
        <v>16</v>
      </c>
      <c r="R610" s="1" t="s">
        <v>451</v>
      </c>
      <c r="S610" s="1" t="s">
        <v>17</v>
      </c>
      <c r="T610" s="1" t="s">
        <v>1307</v>
      </c>
      <c r="U610" s="1" t="s">
        <v>1308</v>
      </c>
      <c r="V610" s="4">
        <f>VLOOKUP(T610,'[2]15 16 Budget'!$D$4:$I$1196,4,FALSE)</f>
        <v>3612.4</v>
      </c>
      <c r="X610" s="4">
        <f>VLOOKUP(T610,'[2]15 16 Budget'!$D$4:$I$1196,6,FALSE)</f>
        <v>0</v>
      </c>
    </row>
    <row r="611" spans="17:24" x14ac:dyDescent="0.25">
      <c r="Q611" s="1" t="s">
        <v>46</v>
      </c>
      <c r="R611" s="1" t="s">
        <v>451</v>
      </c>
      <c r="S611" s="1" t="s">
        <v>47</v>
      </c>
      <c r="T611" s="1" t="s">
        <v>1309</v>
      </c>
      <c r="U611" s="1" t="s">
        <v>1310</v>
      </c>
      <c r="V611" s="4">
        <f>VLOOKUP(T611,'[2]15 16 Budget'!$D$4:$I$1196,4,FALSE)</f>
        <v>6197.17</v>
      </c>
      <c r="X611" s="4">
        <f>VLOOKUP(T611,'[2]15 16 Budget'!$D$4:$I$1196,6,FALSE)</f>
        <v>8000</v>
      </c>
    </row>
    <row r="612" spans="17:24" x14ac:dyDescent="0.25">
      <c r="Q612" s="1" t="s">
        <v>46</v>
      </c>
      <c r="R612" s="1" t="s">
        <v>451</v>
      </c>
      <c r="S612" s="1" t="s">
        <v>52</v>
      </c>
      <c r="T612" s="1" t="s">
        <v>1311</v>
      </c>
      <c r="U612" s="1" t="s">
        <v>1312</v>
      </c>
      <c r="V612" s="4">
        <f>VLOOKUP(T612,'[2]15 16 Budget'!$D$4:$I$1196,4,FALSE)</f>
        <v>43733.33</v>
      </c>
      <c r="X612" s="4">
        <f>VLOOKUP(T612,'[2]15 16 Budget'!$D$4:$I$1196,6,FALSE)</f>
        <v>0</v>
      </c>
    </row>
    <row r="613" spans="17:24" x14ac:dyDescent="0.25">
      <c r="Q613" s="1" t="s">
        <v>78</v>
      </c>
      <c r="R613" s="1" t="s">
        <v>451</v>
      </c>
      <c r="S613" s="1" t="s">
        <v>79</v>
      </c>
      <c r="T613" s="1" t="s">
        <v>1313</v>
      </c>
      <c r="U613" s="1" t="s">
        <v>1314</v>
      </c>
      <c r="V613" s="4" t="str">
        <f>VLOOKUP(T613,'[2]15 16 Budget'!$D$4:$I$1196,4,FALSE)</f>
        <v xml:space="preserve">                         -  </v>
      </c>
      <c r="X613" s="4">
        <f>VLOOKUP(T613,'[2]15 16 Budget'!$D$4:$I$1196,6,FALSE)</f>
        <v>0</v>
      </c>
    </row>
    <row r="614" spans="17:24" x14ac:dyDescent="0.25">
      <c r="Q614" s="1" t="s">
        <v>98</v>
      </c>
      <c r="R614" s="1" t="s">
        <v>451</v>
      </c>
      <c r="S614" s="1" t="s">
        <v>7</v>
      </c>
      <c r="T614" s="1" t="s">
        <v>1315</v>
      </c>
      <c r="U614" s="1" t="s">
        <v>1305</v>
      </c>
      <c r="V614" s="4" t="str">
        <f>VLOOKUP(T614,'[2]15 16 Budget'!$D$4:$I$1196,4,FALSE)</f>
        <v xml:space="preserve">                         -  </v>
      </c>
      <c r="X614" s="4">
        <f>VLOOKUP(T614,'[2]15 16 Budget'!$D$4:$I$1196,6,FALSE)</f>
        <v>0</v>
      </c>
    </row>
    <row r="615" spans="17:24" x14ac:dyDescent="0.25">
      <c r="Q615" s="1" t="s">
        <v>136</v>
      </c>
      <c r="R615" s="1" t="s">
        <v>451</v>
      </c>
      <c r="S615" s="1" t="s">
        <v>7</v>
      </c>
      <c r="T615" s="1" t="s">
        <v>1316</v>
      </c>
      <c r="U615" s="1" t="s">
        <v>1305</v>
      </c>
      <c r="V615" s="4" t="str">
        <f>VLOOKUP(T615,'[2]15 16 Budget'!$D$4:$I$1196,4,FALSE)</f>
        <v xml:space="preserve">                         -  </v>
      </c>
      <c r="X615" s="4">
        <f>VLOOKUP(T615,'[2]15 16 Budget'!$D$4:$I$1196,6,FALSE)</f>
        <v>0</v>
      </c>
    </row>
    <row r="616" spans="17:24" x14ac:dyDescent="0.25">
      <c r="Q616" s="1" t="s">
        <v>6</v>
      </c>
      <c r="R616" s="1" t="s">
        <v>454</v>
      </c>
      <c r="S616" s="1" t="s">
        <v>7</v>
      </c>
      <c r="T616" s="1" t="s">
        <v>1317</v>
      </c>
      <c r="U616" s="1" t="s">
        <v>1318</v>
      </c>
      <c r="V616" s="4" t="str">
        <f>VLOOKUP(T616,'[2]15 16 Budget'!$D$4:$I$1196,4,FALSE)</f>
        <v xml:space="preserve">                         -  </v>
      </c>
      <c r="X616" s="4">
        <f>VLOOKUP(T616,'[2]15 16 Budget'!$D$4:$I$1196,6,FALSE)</f>
        <v>0</v>
      </c>
    </row>
    <row r="617" spans="17:24" x14ac:dyDescent="0.25">
      <c r="Q617" s="1" t="s">
        <v>12</v>
      </c>
      <c r="R617" s="1" t="s">
        <v>454</v>
      </c>
      <c r="S617" s="1" t="s">
        <v>7</v>
      </c>
      <c r="T617" s="1" t="s">
        <v>1319</v>
      </c>
      <c r="U617" s="1" t="s">
        <v>1318</v>
      </c>
      <c r="V617" s="4" t="str">
        <f>VLOOKUP(T617,'[2]15 16 Budget'!$D$4:$I$1196,4,FALSE)</f>
        <v xml:space="preserve">                         -  </v>
      </c>
      <c r="X617" s="4">
        <f>VLOOKUP(T617,'[2]15 16 Budget'!$D$4:$I$1196,6,FALSE)</f>
        <v>0</v>
      </c>
    </row>
    <row r="618" spans="17:24" x14ac:dyDescent="0.25">
      <c r="Q618" s="1" t="s">
        <v>16</v>
      </c>
      <c r="R618" s="1" t="s">
        <v>454</v>
      </c>
      <c r="S618" s="1" t="s">
        <v>22</v>
      </c>
      <c r="T618" s="1" t="s">
        <v>1320</v>
      </c>
      <c r="U618" s="1" t="s">
        <v>1321</v>
      </c>
      <c r="V618" s="4">
        <f>VLOOKUP(T618,'[2]15 16 Budget'!$D$4:$I$1196,4,FALSE)</f>
        <v>20000</v>
      </c>
      <c r="X618" s="4">
        <f>VLOOKUP(T618,'[2]15 16 Budget'!$D$4:$I$1196,6,FALSE)</f>
        <v>0</v>
      </c>
    </row>
    <row r="619" spans="17:24" x14ac:dyDescent="0.25">
      <c r="Q619" s="1" t="s">
        <v>16</v>
      </c>
      <c r="R619" s="1" t="s">
        <v>454</v>
      </c>
      <c r="S619" s="1" t="s">
        <v>27</v>
      </c>
      <c r="T619" s="1" t="s">
        <v>1322</v>
      </c>
      <c r="U619" s="1" t="s">
        <v>1323</v>
      </c>
      <c r="V619" s="4" t="str">
        <f>VLOOKUP(T619,'[2]15 16 Budget'!$D$4:$I$1196,4,FALSE)</f>
        <v xml:space="preserve">                         -  </v>
      </c>
      <c r="X619" s="4">
        <f>VLOOKUP(T619,'[2]15 16 Budget'!$D$4:$I$1196,6,FALSE)</f>
        <v>0</v>
      </c>
    </row>
    <row r="620" spans="17:24" x14ac:dyDescent="0.25">
      <c r="Q620" s="1" t="s">
        <v>32</v>
      </c>
      <c r="R620" s="1" t="s">
        <v>454</v>
      </c>
      <c r="S620" s="1" t="s">
        <v>7</v>
      </c>
      <c r="T620" s="1" t="s">
        <v>1324</v>
      </c>
      <c r="U620" s="1" t="s">
        <v>1318</v>
      </c>
      <c r="V620" s="4" t="str">
        <f>VLOOKUP(T620,'[2]15 16 Budget'!$D$4:$I$1196,4,FALSE)</f>
        <v xml:space="preserve">                         -  </v>
      </c>
      <c r="X620" s="4">
        <f>VLOOKUP(T620,'[2]15 16 Budget'!$D$4:$I$1196,6,FALSE)</f>
        <v>0</v>
      </c>
    </row>
    <row r="621" spans="17:24" x14ac:dyDescent="0.25">
      <c r="Q621" s="1" t="s">
        <v>46</v>
      </c>
      <c r="R621" s="1" t="s">
        <v>454</v>
      </c>
      <c r="S621" s="1" t="s">
        <v>56</v>
      </c>
      <c r="T621" s="1" t="s">
        <v>1325</v>
      </c>
      <c r="U621" s="1" t="s">
        <v>1326</v>
      </c>
      <c r="V621" s="4">
        <f>VLOOKUP(T621,'[2]15 16 Budget'!$D$4:$I$1196,4,FALSE)</f>
        <v>20000</v>
      </c>
      <c r="X621" s="4">
        <f>VLOOKUP(T621,'[2]15 16 Budget'!$D$4:$I$1196,6,FALSE)</f>
        <v>18000</v>
      </c>
    </row>
    <row r="622" spans="17:24" x14ac:dyDescent="0.25">
      <c r="Q622" s="1" t="s">
        <v>46</v>
      </c>
      <c r="R622" s="1" t="s">
        <v>454</v>
      </c>
      <c r="S622" s="1" t="s">
        <v>61</v>
      </c>
      <c r="T622" s="1" t="s">
        <v>1327</v>
      </c>
      <c r="U622" s="1" t="s">
        <v>1328</v>
      </c>
      <c r="V622" s="4">
        <f>VLOOKUP(T622,'[2]15 16 Budget'!$D$4:$I$1196,4,FALSE)</f>
        <v>5600</v>
      </c>
      <c r="X622" s="4">
        <f>VLOOKUP(T622,'[2]15 16 Budget'!$D$4:$I$1196,6,FALSE)</f>
        <v>621000</v>
      </c>
    </row>
    <row r="623" spans="17:24" x14ac:dyDescent="0.25">
      <c r="Q623" s="1" t="s">
        <v>66</v>
      </c>
      <c r="R623" s="1" t="s">
        <v>454</v>
      </c>
      <c r="S623" s="1" t="s">
        <v>7</v>
      </c>
      <c r="T623" s="1" t="s">
        <v>1329</v>
      </c>
      <c r="U623" s="1" t="s">
        <v>1318</v>
      </c>
      <c r="V623" s="4" t="str">
        <f>VLOOKUP(T623,'[2]15 16 Budget'!$D$4:$I$1196,4,FALSE)</f>
        <v xml:space="preserve">                         -  </v>
      </c>
      <c r="X623" s="4">
        <f>VLOOKUP(T623,'[2]15 16 Budget'!$D$4:$I$1196,6,FALSE)</f>
        <v>0</v>
      </c>
    </row>
    <row r="624" spans="17:24" x14ac:dyDescent="0.25">
      <c r="Q624" s="1" t="s">
        <v>70</v>
      </c>
      <c r="R624" s="1" t="s">
        <v>454</v>
      </c>
      <c r="S624" s="1" t="s">
        <v>7</v>
      </c>
      <c r="T624" s="1" t="s">
        <v>1330</v>
      </c>
      <c r="U624" s="1" t="s">
        <v>1318</v>
      </c>
      <c r="V624" s="4" t="str">
        <f>VLOOKUP(T624,'[2]15 16 Budget'!$D$4:$I$1196,4,FALSE)</f>
        <v xml:space="preserve">                         -  </v>
      </c>
      <c r="X624" s="4">
        <f>VLOOKUP(T624,'[2]15 16 Budget'!$D$4:$I$1196,6,FALSE)</f>
        <v>0</v>
      </c>
    </row>
    <row r="625" spans="17:24" x14ac:dyDescent="0.25">
      <c r="Q625" s="1" t="s">
        <v>78</v>
      </c>
      <c r="R625" s="1" t="s">
        <v>454</v>
      </c>
      <c r="S625" s="1" t="s">
        <v>84</v>
      </c>
      <c r="T625" s="1" t="s">
        <v>1331</v>
      </c>
      <c r="U625" s="1" t="s">
        <v>1332</v>
      </c>
      <c r="V625" s="4" t="str">
        <f>VLOOKUP(T625,'[2]15 16 Budget'!$D$4:$I$1196,4,FALSE)</f>
        <v xml:space="preserve">                         -  </v>
      </c>
      <c r="X625" s="4">
        <f>VLOOKUP(T625,'[2]15 16 Budget'!$D$4:$I$1196,6,FALSE)</f>
        <v>0</v>
      </c>
    </row>
    <row r="626" spans="17:24" x14ac:dyDescent="0.25">
      <c r="Q626" s="1" t="s">
        <v>94</v>
      </c>
      <c r="R626" s="1" t="s">
        <v>454</v>
      </c>
      <c r="S626" s="1" t="s">
        <v>7</v>
      </c>
      <c r="T626" s="1" t="s">
        <v>1333</v>
      </c>
      <c r="U626" s="1" t="s">
        <v>1318</v>
      </c>
      <c r="V626" s="4" t="str">
        <f>VLOOKUP(T626,'[2]15 16 Budget'!$D$4:$I$1196,4,FALSE)</f>
        <v xml:space="preserve">                         -  </v>
      </c>
      <c r="X626" s="4">
        <f>VLOOKUP(T626,'[2]15 16 Budget'!$D$4:$I$1196,6,FALSE)</f>
        <v>0</v>
      </c>
    </row>
    <row r="627" spans="17:24" x14ac:dyDescent="0.25">
      <c r="Q627" s="1" t="s">
        <v>98</v>
      </c>
      <c r="R627" s="1" t="s">
        <v>454</v>
      </c>
      <c r="S627" s="1" t="s">
        <v>7</v>
      </c>
      <c r="T627" s="1" t="s">
        <v>1334</v>
      </c>
      <c r="U627" s="1" t="s">
        <v>1318</v>
      </c>
      <c r="V627" s="4" t="str">
        <f>VLOOKUP(T627,'[2]15 16 Budget'!$D$4:$I$1196,4,FALSE)</f>
        <v xml:space="preserve">                         -  </v>
      </c>
      <c r="X627" s="4">
        <f>VLOOKUP(T627,'[2]15 16 Budget'!$D$4:$I$1196,6,FALSE)</f>
        <v>0</v>
      </c>
    </row>
    <row r="628" spans="17:24" x14ac:dyDescent="0.25">
      <c r="Q628" s="1" t="s">
        <v>102</v>
      </c>
      <c r="R628" s="1" t="s">
        <v>454</v>
      </c>
      <c r="S628" s="1" t="s">
        <v>7</v>
      </c>
      <c r="T628" s="1" t="s">
        <v>1335</v>
      </c>
      <c r="U628" s="1" t="s">
        <v>1318</v>
      </c>
      <c r="V628" s="4">
        <f>VLOOKUP(T628,'[2]15 16 Budget'!$D$4:$I$1196,4,FALSE)</f>
        <v>0</v>
      </c>
      <c r="X628" s="4">
        <f>VLOOKUP(T628,'[2]15 16 Budget'!$D$4:$I$1196,6,FALSE)</f>
        <v>0</v>
      </c>
    </row>
    <row r="629" spans="17:24" x14ac:dyDescent="0.25">
      <c r="Q629" s="1" t="s">
        <v>110</v>
      </c>
      <c r="R629" s="1" t="s">
        <v>454</v>
      </c>
      <c r="S629" s="1" t="s">
        <v>111</v>
      </c>
      <c r="T629" s="1" t="s">
        <v>1336</v>
      </c>
      <c r="U629" s="1" t="s">
        <v>1337</v>
      </c>
      <c r="V629" s="4" t="str">
        <f>VLOOKUP(T629,'[2]15 16 Budget'!$D$4:$I$1196,4,FALSE)</f>
        <v xml:space="preserve">                         -  </v>
      </c>
      <c r="X629" s="4">
        <f>VLOOKUP(T629,'[2]15 16 Budget'!$D$4:$I$1196,6,FALSE)</f>
        <v>0</v>
      </c>
    </row>
    <row r="630" spans="17:24" x14ac:dyDescent="0.25">
      <c r="Q630" s="1" t="s">
        <v>121</v>
      </c>
      <c r="R630" s="1" t="s">
        <v>454</v>
      </c>
      <c r="S630" s="1" t="s">
        <v>7</v>
      </c>
      <c r="T630" s="1" t="s">
        <v>1338</v>
      </c>
      <c r="U630" s="1" t="s">
        <v>1318</v>
      </c>
      <c r="V630" s="4" t="str">
        <f>VLOOKUP(T630,'[2]15 16 Budget'!$D$4:$I$1196,4,FALSE)</f>
        <v xml:space="preserve">                         -  </v>
      </c>
      <c r="X630" s="4">
        <f>VLOOKUP(T630,'[2]15 16 Budget'!$D$4:$I$1196,6,FALSE)</f>
        <v>0</v>
      </c>
    </row>
    <row r="631" spans="17:24" x14ac:dyDescent="0.25">
      <c r="Q631" s="1" t="s">
        <v>10</v>
      </c>
      <c r="R631" s="1" t="s">
        <v>454</v>
      </c>
      <c r="S631" s="1" t="s">
        <v>7</v>
      </c>
      <c r="T631" s="1" t="s">
        <v>1339</v>
      </c>
      <c r="U631" s="1" t="s">
        <v>1318</v>
      </c>
      <c r="V631" s="4" t="str">
        <f>VLOOKUP(T631,'[2]15 16 Budget'!$D$4:$I$1196,4,FALSE)</f>
        <v xml:space="preserve">                         -  </v>
      </c>
      <c r="X631" s="4">
        <f>VLOOKUP(T631,'[2]15 16 Budget'!$D$4:$I$1196,6,FALSE)</f>
        <v>0</v>
      </c>
    </row>
    <row r="632" spans="17:24" x14ac:dyDescent="0.25">
      <c r="Q632" s="1" t="s">
        <v>59</v>
      </c>
      <c r="R632" s="1" t="s">
        <v>454</v>
      </c>
      <c r="S632" s="1" t="s">
        <v>7</v>
      </c>
      <c r="T632" s="1" t="s">
        <v>1340</v>
      </c>
      <c r="U632" s="1" t="s">
        <v>1318</v>
      </c>
      <c r="V632" s="4" t="str">
        <f>VLOOKUP(T632,'[2]15 16 Budget'!$D$4:$I$1196,4,FALSE)</f>
        <v xml:space="preserve">                         -  </v>
      </c>
      <c r="X632" s="4">
        <f>VLOOKUP(T632,'[2]15 16 Budget'!$D$4:$I$1196,6,FALSE)</f>
        <v>0</v>
      </c>
    </row>
    <row r="633" spans="17:24" x14ac:dyDescent="0.25">
      <c r="Q633" s="1" t="s">
        <v>132</v>
      </c>
      <c r="R633" s="1" t="s">
        <v>454</v>
      </c>
      <c r="S633" s="1" t="s">
        <v>7</v>
      </c>
      <c r="T633" s="1" t="s">
        <v>1341</v>
      </c>
      <c r="U633" s="1" t="s">
        <v>1318</v>
      </c>
      <c r="V633" s="4" t="str">
        <f>VLOOKUP(T633,'[2]15 16 Budget'!$D$4:$I$1196,4,FALSE)</f>
        <v xml:space="preserve">                         -  </v>
      </c>
      <c r="X633" s="4">
        <f>VLOOKUP(T633,'[2]15 16 Budget'!$D$4:$I$1196,6,FALSE)</f>
        <v>0</v>
      </c>
    </row>
    <row r="634" spans="17:24" x14ac:dyDescent="0.25">
      <c r="Q634" s="1" t="s">
        <v>136</v>
      </c>
      <c r="R634" s="1" t="s">
        <v>454</v>
      </c>
      <c r="S634" s="1" t="s">
        <v>7</v>
      </c>
      <c r="T634" s="1" t="s">
        <v>1342</v>
      </c>
      <c r="U634" s="1" t="s">
        <v>1318</v>
      </c>
      <c r="V634" s="4" t="str">
        <f>VLOOKUP(T634,'[2]15 16 Budget'!$D$4:$I$1196,4,FALSE)</f>
        <v xml:space="preserve">                         -  </v>
      </c>
      <c r="X634" s="4">
        <f>VLOOKUP(T634,'[2]15 16 Budget'!$D$4:$I$1196,6,FALSE)</f>
        <v>0</v>
      </c>
    </row>
    <row r="635" spans="17:24" x14ac:dyDescent="0.25">
      <c r="Q635" s="1" t="s">
        <v>136</v>
      </c>
      <c r="R635" s="1" t="s">
        <v>458</v>
      </c>
      <c r="S635" s="1" t="s">
        <v>7</v>
      </c>
      <c r="T635" s="1" t="s">
        <v>1343</v>
      </c>
      <c r="U635" s="1" t="s">
        <v>1344</v>
      </c>
      <c r="V635" s="4">
        <f>VLOOKUP(T635,'[2]15 16 Budget'!$D$4:$I$1196,4,FALSE)</f>
        <v>2545000</v>
      </c>
      <c r="X635" s="4">
        <f>VLOOKUP(T635,'[2]15 16 Budget'!$D$4:$I$1196,6,FALSE)</f>
        <v>3200000</v>
      </c>
    </row>
    <row r="636" spans="17:24" x14ac:dyDescent="0.25">
      <c r="Q636" s="1" t="s">
        <v>6</v>
      </c>
      <c r="R636" s="1" t="s">
        <v>462</v>
      </c>
      <c r="S636" s="1" t="s">
        <v>7</v>
      </c>
      <c r="T636" s="1" t="s">
        <v>1345</v>
      </c>
      <c r="U636" s="1" t="s">
        <v>1346</v>
      </c>
      <c r="V636" s="4">
        <f>VLOOKUP(T636,'[2]15 16 Budget'!$D$4:$I$1196,4,FALSE)</f>
        <v>450000</v>
      </c>
      <c r="X636" s="4">
        <f>VLOOKUP(T636,'[2]15 16 Budget'!$D$4:$I$1196,6,FALSE)</f>
        <v>380000</v>
      </c>
    </row>
    <row r="637" spans="17:24" x14ac:dyDescent="0.25">
      <c r="Q637" s="1" t="s">
        <v>12</v>
      </c>
      <c r="R637" s="1" t="s">
        <v>462</v>
      </c>
      <c r="S637" s="1" t="s">
        <v>7</v>
      </c>
      <c r="T637" s="1" t="s">
        <v>1347</v>
      </c>
      <c r="U637" s="1" t="s">
        <v>1346</v>
      </c>
      <c r="V637" s="4">
        <f>VLOOKUP(T637,'[2]15 16 Budget'!$D$4:$I$1196,4,FALSE)</f>
        <v>300000</v>
      </c>
      <c r="X637" s="4">
        <f>VLOOKUP(T637,'[2]15 16 Budget'!$D$4:$I$1196,6,FALSE)</f>
        <v>250000</v>
      </c>
    </row>
    <row r="638" spans="17:24" x14ac:dyDescent="0.25">
      <c r="Q638" s="1" t="s">
        <v>16</v>
      </c>
      <c r="R638" s="1" t="s">
        <v>462</v>
      </c>
      <c r="S638" s="1" t="s">
        <v>17</v>
      </c>
      <c r="T638" s="1" t="s">
        <v>1348</v>
      </c>
      <c r="U638" s="1" t="s">
        <v>1349</v>
      </c>
      <c r="V638" s="4">
        <f>VLOOKUP(T638,'[2]15 16 Budget'!$D$4:$I$1196,4,FALSE)</f>
        <v>45000</v>
      </c>
      <c r="X638" s="4">
        <f>VLOOKUP(T638,'[2]15 16 Budget'!$D$4:$I$1196,6,FALSE)</f>
        <v>0</v>
      </c>
    </row>
    <row r="639" spans="17:24" x14ac:dyDescent="0.25">
      <c r="Q639" s="1" t="s">
        <v>16</v>
      </c>
      <c r="R639" s="1" t="s">
        <v>462</v>
      </c>
      <c r="S639" s="1" t="s">
        <v>22</v>
      </c>
      <c r="T639" s="1" t="s">
        <v>1350</v>
      </c>
      <c r="U639" s="1" t="s">
        <v>1351</v>
      </c>
      <c r="V639" s="4">
        <f>VLOOKUP(T639,'[2]15 16 Budget'!$D$4:$I$1196,4,FALSE)</f>
        <v>165000</v>
      </c>
      <c r="X639" s="4">
        <f>VLOOKUP(T639,'[2]15 16 Budget'!$D$4:$I$1196,6,FALSE)</f>
        <v>270000</v>
      </c>
    </row>
    <row r="640" spans="17:24" x14ac:dyDescent="0.25">
      <c r="Q640" s="1" t="s">
        <v>16</v>
      </c>
      <c r="R640" s="1" t="s">
        <v>462</v>
      </c>
      <c r="S640" s="1" t="s">
        <v>27</v>
      </c>
      <c r="T640" s="1" t="s">
        <v>1352</v>
      </c>
      <c r="U640" s="1" t="s">
        <v>1353</v>
      </c>
      <c r="V640" s="4">
        <f>VLOOKUP(T640,'[2]15 16 Budget'!$D$4:$I$1196,4,FALSE)</f>
        <v>11000</v>
      </c>
      <c r="X640" s="4">
        <f>VLOOKUP(T640,'[2]15 16 Budget'!$D$4:$I$1196,6,FALSE)</f>
        <v>0</v>
      </c>
    </row>
    <row r="641" spans="17:24" x14ac:dyDescent="0.25">
      <c r="Q641" s="1" t="s">
        <v>32</v>
      </c>
      <c r="R641" s="1" t="s">
        <v>462</v>
      </c>
      <c r="S641" s="1" t="s">
        <v>7</v>
      </c>
      <c r="T641" s="1" t="s">
        <v>1354</v>
      </c>
      <c r="U641" s="1" t="s">
        <v>1346</v>
      </c>
      <c r="V641" s="4">
        <f>VLOOKUP(T641,'[2]15 16 Budget'!$D$4:$I$1196,4,FALSE)</f>
        <v>165000</v>
      </c>
      <c r="X641" s="4">
        <f>VLOOKUP(T641,'[2]15 16 Budget'!$D$4:$I$1196,6,FALSE)</f>
        <v>145000</v>
      </c>
    </row>
    <row r="642" spans="17:24" x14ac:dyDescent="0.25">
      <c r="Q642" s="1" t="s">
        <v>36</v>
      </c>
      <c r="R642" s="1" t="s">
        <v>462</v>
      </c>
      <c r="S642" s="1" t="s">
        <v>7</v>
      </c>
      <c r="T642" s="1" t="s">
        <v>1355</v>
      </c>
      <c r="U642" s="1" t="s">
        <v>1346</v>
      </c>
      <c r="V642" s="4" t="str">
        <f>VLOOKUP(T642,'[2]15 16 Budget'!$D$4:$I$1196,4,FALSE)</f>
        <v xml:space="preserve">                         -  </v>
      </c>
      <c r="X642" s="4">
        <f>VLOOKUP(T642,'[2]15 16 Budget'!$D$4:$I$1196,6,FALSE)</f>
        <v>0</v>
      </c>
    </row>
    <row r="643" spans="17:24" x14ac:dyDescent="0.25">
      <c r="Q643" s="1" t="s">
        <v>40</v>
      </c>
      <c r="R643" s="1" t="s">
        <v>462</v>
      </c>
      <c r="S643" s="1" t="s">
        <v>41</v>
      </c>
      <c r="T643" s="1" t="s">
        <v>1356</v>
      </c>
      <c r="U643" s="1" t="s">
        <v>1357</v>
      </c>
      <c r="V643" s="4" t="str">
        <f>VLOOKUP(T643,'[2]15 16 Budget'!$D$4:$I$1196,4,FALSE)</f>
        <v xml:space="preserve">                         -  </v>
      </c>
      <c r="X643" s="4">
        <f>VLOOKUP(T643,'[2]15 16 Budget'!$D$4:$I$1196,6,FALSE)</f>
        <v>0</v>
      </c>
    </row>
    <row r="644" spans="17:24" x14ac:dyDescent="0.25">
      <c r="Q644" s="1" t="s">
        <v>46</v>
      </c>
      <c r="R644" s="1" t="s">
        <v>462</v>
      </c>
      <c r="S644" s="1" t="s">
        <v>47</v>
      </c>
      <c r="T644" s="1" t="s">
        <v>1358</v>
      </c>
      <c r="U644" s="1" t="s">
        <v>1359</v>
      </c>
      <c r="V644" s="4">
        <f>VLOOKUP(T644,'[2]15 16 Budget'!$D$4:$I$1196,4,FALSE)</f>
        <v>50000</v>
      </c>
      <c r="X644" s="4">
        <f>VLOOKUP(T644,'[2]15 16 Budget'!$D$4:$I$1196,6,FALSE)</f>
        <v>0</v>
      </c>
    </row>
    <row r="645" spans="17:24" x14ac:dyDescent="0.25">
      <c r="Q645" s="1" t="s">
        <v>46</v>
      </c>
      <c r="R645" s="1" t="s">
        <v>462</v>
      </c>
      <c r="S645" s="1" t="s">
        <v>52</v>
      </c>
      <c r="T645" s="1" t="s">
        <v>1360</v>
      </c>
      <c r="U645" s="1" t="s">
        <v>1359</v>
      </c>
      <c r="V645" s="4">
        <f>VLOOKUP(T645,'[2]15 16 Budget'!$D$4:$I$1196,4,FALSE)</f>
        <v>70000</v>
      </c>
      <c r="X645" s="4">
        <f>VLOOKUP(T645,'[2]15 16 Budget'!$D$4:$I$1196,6,FALSE)</f>
        <v>0</v>
      </c>
    </row>
    <row r="646" spans="17:24" x14ac:dyDescent="0.25">
      <c r="Q646" s="1" t="s">
        <v>46</v>
      </c>
      <c r="R646" s="1" t="s">
        <v>462</v>
      </c>
      <c r="S646" s="1" t="s">
        <v>56</v>
      </c>
      <c r="T646" s="1" t="s">
        <v>1361</v>
      </c>
      <c r="U646" s="1" t="s">
        <v>1362</v>
      </c>
      <c r="V646" s="4">
        <f>VLOOKUP(T646,'[2]15 16 Budget'!$D$4:$I$1196,4,FALSE)</f>
        <v>18000</v>
      </c>
      <c r="X646" s="4">
        <f>VLOOKUP(T646,'[2]15 16 Budget'!$D$4:$I$1196,6,FALSE)</f>
        <v>0</v>
      </c>
    </row>
    <row r="647" spans="17:24" x14ac:dyDescent="0.25">
      <c r="Q647" s="1" t="s">
        <v>46</v>
      </c>
      <c r="R647" s="1" t="s">
        <v>462</v>
      </c>
      <c r="S647" s="1" t="s">
        <v>61</v>
      </c>
      <c r="T647" s="1" t="s">
        <v>1363</v>
      </c>
      <c r="U647" s="1" t="s">
        <v>1364</v>
      </c>
      <c r="V647" s="4">
        <f>VLOOKUP(T647,'[2]15 16 Budget'!$D$4:$I$1196,4,FALSE)</f>
        <v>180000</v>
      </c>
      <c r="X647" s="4">
        <f>VLOOKUP(T647,'[2]15 16 Budget'!$D$4:$I$1196,6,FALSE)</f>
        <v>22500</v>
      </c>
    </row>
    <row r="648" spans="17:24" x14ac:dyDescent="0.25">
      <c r="Q648" s="1" t="s">
        <v>66</v>
      </c>
      <c r="R648" s="1" t="s">
        <v>462</v>
      </c>
      <c r="S648" s="1" t="s">
        <v>7</v>
      </c>
      <c r="T648" s="1" t="s">
        <v>1365</v>
      </c>
      <c r="U648" s="1" t="s">
        <v>1346</v>
      </c>
      <c r="V648" s="4">
        <f>VLOOKUP(T648,'[2]15 16 Budget'!$D$4:$I$1196,4,FALSE)</f>
        <v>130000</v>
      </c>
      <c r="X648" s="4">
        <f>VLOOKUP(T648,'[2]15 16 Budget'!$D$4:$I$1196,6,FALSE)</f>
        <v>100000</v>
      </c>
    </row>
    <row r="649" spans="17:24" x14ac:dyDescent="0.25">
      <c r="Q649" s="1" t="s">
        <v>70</v>
      </c>
      <c r="R649" s="1" t="s">
        <v>462</v>
      </c>
      <c r="S649" s="1" t="s">
        <v>7</v>
      </c>
      <c r="T649" s="1" t="s">
        <v>1366</v>
      </c>
      <c r="U649" s="1" t="s">
        <v>1346</v>
      </c>
      <c r="V649" s="4" t="str">
        <f>VLOOKUP(T649,'[2]15 16 Budget'!$D$4:$I$1196,4,FALSE)</f>
        <v xml:space="preserve">                         -  </v>
      </c>
      <c r="X649" s="4">
        <f>VLOOKUP(T649,'[2]15 16 Budget'!$D$4:$I$1196,6,FALSE)</f>
        <v>0</v>
      </c>
    </row>
    <row r="650" spans="17:24" x14ac:dyDescent="0.25">
      <c r="Q650" s="1" t="s">
        <v>78</v>
      </c>
      <c r="R650" s="1" t="s">
        <v>462</v>
      </c>
      <c r="S650" s="1" t="s">
        <v>79</v>
      </c>
      <c r="T650" s="1" t="s">
        <v>1367</v>
      </c>
      <c r="U650" s="1" t="s">
        <v>1359</v>
      </c>
      <c r="V650" s="4">
        <f>VLOOKUP(T650,'[2]15 16 Budget'!$D$4:$I$1196,4,FALSE)</f>
        <v>5469.12</v>
      </c>
      <c r="X650" s="4">
        <f>VLOOKUP(T650,'[2]15 16 Budget'!$D$4:$I$1196,6,FALSE)</f>
        <v>5830.0819200000005</v>
      </c>
    </row>
    <row r="651" spans="17:24" x14ac:dyDescent="0.25">
      <c r="Q651" s="1" t="s">
        <v>78</v>
      </c>
      <c r="R651" s="1" t="s">
        <v>462</v>
      </c>
      <c r="S651" s="1" t="s">
        <v>84</v>
      </c>
      <c r="T651" s="1" t="s">
        <v>1368</v>
      </c>
      <c r="U651" s="1" t="s">
        <v>1369</v>
      </c>
      <c r="V651" s="4">
        <f>VLOOKUP(T651,'[2]15 16 Budget'!$D$4:$I$1196,4,FALSE)</f>
        <v>90000</v>
      </c>
      <c r="X651" s="4">
        <f>VLOOKUP(T651,'[2]15 16 Budget'!$D$4:$I$1196,6,FALSE)</f>
        <v>75000</v>
      </c>
    </row>
    <row r="652" spans="17:24" x14ac:dyDescent="0.25">
      <c r="Q652" s="1" t="s">
        <v>94</v>
      </c>
      <c r="R652" s="1" t="s">
        <v>462</v>
      </c>
      <c r="S652" s="1" t="s">
        <v>7</v>
      </c>
      <c r="T652" s="1" t="s">
        <v>1370</v>
      </c>
      <c r="U652" s="1" t="s">
        <v>1346</v>
      </c>
      <c r="V652" s="4">
        <f>VLOOKUP(T652,'[2]15 16 Budget'!$D$4:$I$1196,4,FALSE)</f>
        <v>1568</v>
      </c>
      <c r="X652" s="4">
        <f>VLOOKUP(T652,'[2]15 16 Budget'!$D$4:$I$1196,6,FALSE)</f>
        <v>0</v>
      </c>
    </row>
    <row r="653" spans="17:24" x14ac:dyDescent="0.25">
      <c r="Q653" s="1" t="s">
        <v>98</v>
      </c>
      <c r="R653" s="1" t="s">
        <v>462</v>
      </c>
      <c r="S653" s="1" t="s">
        <v>7</v>
      </c>
      <c r="T653" s="1" t="s">
        <v>1371</v>
      </c>
      <c r="U653" s="1" t="s">
        <v>1346</v>
      </c>
      <c r="V653" s="4">
        <f>VLOOKUP(T653,'[2]15 16 Budget'!$D$4:$I$1196,4,FALSE)</f>
        <v>180000</v>
      </c>
      <c r="X653" s="4">
        <f>VLOOKUP(T653,'[2]15 16 Budget'!$D$4:$I$1196,6,FALSE)</f>
        <v>181800</v>
      </c>
    </row>
    <row r="654" spans="17:24" x14ac:dyDescent="0.25">
      <c r="Q654" s="1" t="s">
        <v>106</v>
      </c>
      <c r="R654" s="1" t="s">
        <v>462</v>
      </c>
      <c r="S654" s="1" t="s">
        <v>7</v>
      </c>
      <c r="T654" s="1" t="s">
        <v>1372</v>
      </c>
      <c r="U654" s="1" t="s">
        <v>1346</v>
      </c>
      <c r="V654" s="4" t="str">
        <f>VLOOKUP(T654,'[2]15 16 Budget'!$D$4:$I$1196,4,FALSE)</f>
        <v xml:space="preserve">                         -  </v>
      </c>
      <c r="X654" s="4">
        <f>VLOOKUP(T654,'[2]15 16 Budget'!$D$4:$I$1196,6,FALSE)</f>
        <v>0</v>
      </c>
    </row>
    <row r="655" spans="17:24" x14ac:dyDescent="0.25">
      <c r="Q655" s="1" t="s">
        <v>110</v>
      </c>
      <c r="R655" s="1" t="s">
        <v>462</v>
      </c>
      <c r="S655" s="1" t="s">
        <v>111</v>
      </c>
      <c r="T655" s="1" t="s">
        <v>1373</v>
      </c>
      <c r="U655" s="1" t="s">
        <v>1374</v>
      </c>
      <c r="V655" s="4" t="str">
        <f>VLOOKUP(T655,'[2]15 16 Budget'!$D$4:$I$1196,4,FALSE)</f>
        <v xml:space="preserve">                         -  </v>
      </c>
      <c r="X655" s="4">
        <f>VLOOKUP(T655,'[2]15 16 Budget'!$D$4:$I$1196,6,FALSE)</f>
        <v>0</v>
      </c>
    </row>
    <row r="656" spans="17:24" x14ac:dyDescent="0.25">
      <c r="Q656" s="1" t="s">
        <v>121</v>
      </c>
      <c r="R656" s="1" t="s">
        <v>462</v>
      </c>
      <c r="S656" s="1" t="s">
        <v>7</v>
      </c>
      <c r="T656" s="1" t="s">
        <v>1375</v>
      </c>
      <c r="U656" s="1" t="s">
        <v>1346</v>
      </c>
      <c r="V656" s="4" t="str">
        <f>VLOOKUP(T656,'[2]15 16 Budget'!$D$4:$I$1196,4,FALSE)</f>
        <v xml:space="preserve">                         -  </v>
      </c>
      <c r="X656" s="4">
        <f>VLOOKUP(T656,'[2]15 16 Budget'!$D$4:$I$1196,6,FALSE)</f>
        <v>0</v>
      </c>
    </row>
    <row r="657" spans="17:24" x14ac:dyDescent="0.25">
      <c r="Q657" s="1" t="s">
        <v>10</v>
      </c>
      <c r="R657" s="1" t="s">
        <v>462</v>
      </c>
      <c r="S657" s="1" t="s">
        <v>7</v>
      </c>
      <c r="T657" s="1" t="s">
        <v>1376</v>
      </c>
      <c r="U657" s="1" t="s">
        <v>1346</v>
      </c>
      <c r="V657" s="4">
        <f>VLOOKUP(T657,'[2]15 16 Budget'!$D$4:$I$1196,4,FALSE)</f>
        <v>80000</v>
      </c>
      <c r="X657" s="4">
        <f>VLOOKUP(T657,'[2]15 16 Budget'!$D$4:$I$1196,6,FALSE)</f>
        <v>45000</v>
      </c>
    </row>
    <row r="658" spans="17:24" x14ac:dyDescent="0.25">
      <c r="Q658" s="1" t="s">
        <v>59</v>
      </c>
      <c r="R658" s="1" t="s">
        <v>462</v>
      </c>
      <c r="S658" s="1" t="s">
        <v>7</v>
      </c>
      <c r="T658" s="1" t="s">
        <v>1377</v>
      </c>
      <c r="U658" s="1" t="s">
        <v>1346</v>
      </c>
      <c r="V658" s="4">
        <f>VLOOKUP(T658,'[2]15 16 Budget'!$D$4:$I$1196,4,FALSE)</f>
        <v>784</v>
      </c>
      <c r="X658" s="4">
        <f>VLOOKUP(T658,'[2]15 16 Budget'!$D$4:$I$1196,6,FALSE)</f>
        <v>0</v>
      </c>
    </row>
    <row r="659" spans="17:24" x14ac:dyDescent="0.25">
      <c r="Q659" s="1" t="s">
        <v>132</v>
      </c>
      <c r="R659" s="1" t="s">
        <v>462</v>
      </c>
      <c r="S659" s="1" t="s">
        <v>7</v>
      </c>
      <c r="T659" s="1" t="s">
        <v>1378</v>
      </c>
      <c r="U659" s="1" t="s">
        <v>1346</v>
      </c>
      <c r="V659" s="4">
        <f>VLOOKUP(T659,'[2]15 16 Budget'!$D$4:$I$1196,4,FALSE)</f>
        <v>120000</v>
      </c>
      <c r="X659" s="4">
        <f>VLOOKUP(T659,'[2]15 16 Budget'!$D$4:$I$1196,6,FALSE)</f>
        <v>100000</v>
      </c>
    </row>
    <row r="660" spans="17:24" x14ac:dyDescent="0.25">
      <c r="Q660" s="1" t="s">
        <v>136</v>
      </c>
      <c r="R660" s="1" t="s">
        <v>462</v>
      </c>
      <c r="S660" s="1" t="s">
        <v>7</v>
      </c>
      <c r="T660" s="1" t="s">
        <v>1379</v>
      </c>
      <c r="U660" s="1" t="s">
        <v>1346</v>
      </c>
      <c r="V660" s="4">
        <f>VLOOKUP(T660,'[2]15 16 Budget'!$D$4:$I$1196,4,FALSE)</f>
        <v>55000</v>
      </c>
      <c r="X660" s="4">
        <f>VLOOKUP(T660,'[2]15 16 Budget'!$D$4:$I$1196,6,FALSE)</f>
        <v>40000</v>
      </c>
    </row>
    <row r="661" spans="17:24" x14ac:dyDescent="0.25">
      <c r="Q661" s="1" t="s">
        <v>140</v>
      </c>
      <c r="R661" s="1" t="s">
        <v>462</v>
      </c>
      <c r="S661" s="1" t="s">
        <v>7</v>
      </c>
      <c r="T661" s="1" t="s">
        <v>1380</v>
      </c>
      <c r="U661" s="1" t="s">
        <v>1346</v>
      </c>
      <c r="V661" s="4">
        <f>VLOOKUP(T661,'[2]15 16 Budget'!$D$4:$I$1196,4,FALSE)</f>
        <v>30000</v>
      </c>
      <c r="X661" s="4">
        <f>VLOOKUP(T661,'[2]15 16 Budget'!$D$4:$I$1196,6,FALSE)</f>
        <v>20000</v>
      </c>
    </row>
    <row r="662" spans="17:24" x14ac:dyDescent="0.25">
      <c r="Q662" s="1" t="s">
        <v>16</v>
      </c>
      <c r="R662" s="1" t="s">
        <v>465</v>
      </c>
      <c r="S662" s="1" t="s">
        <v>22</v>
      </c>
      <c r="T662" s="1" t="s">
        <v>1381</v>
      </c>
      <c r="U662" s="1" t="s">
        <v>1382</v>
      </c>
      <c r="V662" s="4" t="str">
        <f>VLOOKUP(T662,'[2]15 16 Budget'!$D$4:$I$1196,4,FALSE)</f>
        <v xml:space="preserve">                         -  </v>
      </c>
      <c r="X662" s="4">
        <f>VLOOKUP(T662,'[2]15 16 Budget'!$D$4:$I$1196,6,FALSE)</f>
        <v>0</v>
      </c>
    </row>
    <row r="663" spans="17:24" x14ac:dyDescent="0.25">
      <c r="Q663" s="1" t="s">
        <v>16</v>
      </c>
      <c r="R663" s="1" t="s">
        <v>465</v>
      </c>
      <c r="S663" s="1" t="s">
        <v>27</v>
      </c>
      <c r="T663" s="1" t="s">
        <v>1383</v>
      </c>
      <c r="U663" s="1" t="s">
        <v>1384</v>
      </c>
      <c r="V663" s="4" t="str">
        <f>VLOOKUP(T663,'[2]15 16 Budget'!$D$4:$I$1196,4,FALSE)</f>
        <v xml:space="preserve">                         -  </v>
      </c>
      <c r="X663" s="4">
        <f>VLOOKUP(T663,'[2]15 16 Budget'!$D$4:$I$1196,6,FALSE)</f>
        <v>0</v>
      </c>
    </row>
    <row r="664" spans="17:24" x14ac:dyDescent="0.25">
      <c r="Q664" s="1" t="s">
        <v>36</v>
      </c>
      <c r="R664" s="1" t="s">
        <v>465</v>
      </c>
      <c r="S664" s="1" t="s">
        <v>7</v>
      </c>
      <c r="T664" s="1" t="s">
        <v>1385</v>
      </c>
      <c r="U664" s="1" t="s">
        <v>1386</v>
      </c>
      <c r="V664" s="4">
        <f>VLOOKUP(T664,'[2]15 16 Budget'!$D$4:$I$1196,4,FALSE)</f>
        <v>581713.28</v>
      </c>
      <c r="X664" s="4">
        <f>VLOOKUP(T664,'[2]15 16 Budget'!$D$4:$I$1196,6,FALSE)</f>
        <v>150000</v>
      </c>
    </row>
    <row r="665" spans="17:24" x14ac:dyDescent="0.25">
      <c r="Q665" s="1" t="s">
        <v>46</v>
      </c>
      <c r="R665" s="1" t="s">
        <v>465</v>
      </c>
      <c r="S665" s="1" t="s">
        <v>61</v>
      </c>
      <c r="T665" s="1" t="s">
        <v>1387</v>
      </c>
      <c r="U665" s="1" t="s">
        <v>1388</v>
      </c>
      <c r="V665" s="4" t="str">
        <f>VLOOKUP(T665,'[2]15 16 Budget'!$D$4:$I$1196,4,FALSE)</f>
        <v xml:space="preserve">                         -  </v>
      </c>
      <c r="X665" s="4">
        <f>VLOOKUP(T665,'[2]15 16 Budget'!$D$4:$I$1196,6,FALSE)</f>
        <v>0</v>
      </c>
    </row>
    <row r="666" spans="17:24" x14ac:dyDescent="0.25">
      <c r="Q666" s="1" t="s">
        <v>98</v>
      </c>
      <c r="R666" s="1" t="s">
        <v>465</v>
      </c>
      <c r="S666" s="1" t="s">
        <v>7</v>
      </c>
      <c r="T666" s="1" t="s">
        <v>1389</v>
      </c>
      <c r="U666" s="1" t="s">
        <v>1386</v>
      </c>
      <c r="V666" s="4" t="str">
        <f>VLOOKUP(T666,'[2]15 16 Budget'!$D$4:$I$1196,4,FALSE)</f>
        <v xml:space="preserve">                         -  </v>
      </c>
      <c r="X666" s="4">
        <f>VLOOKUP(T666,'[2]15 16 Budget'!$D$4:$I$1196,6,FALSE)</f>
        <v>0</v>
      </c>
    </row>
    <row r="667" spans="17:24" x14ac:dyDescent="0.25">
      <c r="Q667" s="1" t="s">
        <v>132</v>
      </c>
      <c r="R667" s="1" t="s">
        <v>465</v>
      </c>
      <c r="S667" s="1" t="s">
        <v>7</v>
      </c>
      <c r="T667" s="1" t="s">
        <v>1390</v>
      </c>
      <c r="U667" s="1" t="s">
        <v>1386</v>
      </c>
      <c r="V667" s="4" t="str">
        <f>VLOOKUP(T667,'[2]15 16 Budget'!$D$4:$I$1196,4,FALSE)</f>
        <v xml:space="preserve">                         -  </v>
      </c>
      <c r="X667" s="4">
        <f>VLOOKUP(T667,'[2]15 16 Budget'!$D$4:$I$1196,6,FALSE)</f>
        <v>0</v>
      </c>
    </row>
    <row r="668" spans="17:24" x14ac:dyDescent="0.25">
      <c r="Q668" s="1" t="s">
        <v>46</v>
      </c>
      <c r="R668" s="1" t="s">
        <v>468</v>
      </c>
      <c r="S668" s="1" t="s">
        <v>61</v>
      </c>
      <c r="T668" s="1" t="s">
        <v>1391</v>
      </c>
      <c r="U668" s="1" t="s">
        <v>1392</v>
      </c>
      <c r="V668" s="4">
        <f>VLOOKUP(T668,'[2]15 16 Budget'!$D$4:$I$1196,4,FALSE)</f>
        <v>19568.32</v>
      </c>
      <c r="X668" s="4">
        <f>VLOOKUP(T668,'[2]15 16 Budget'!$D$4:$I$1196,6,FALSE)</f>
        <v>36000</v>
      </c>
    </row>
    <row r="669" spans="17:24" x14ac:dyDescent="0.25">
      <c r="Q669" s="1" t="s">
        <v>66</v>
      </c>
      <c r="R669" s="1" t="s">
        <v>468</v>
      </c>
      <c r="S669" s="1" t="s">
        <v>7</v>
      </c>
      <c r="T669" s="1" t="s">
        <v>1393</v>
      </c>
      <c r="U669" s="1" t="s">
        <v>1394</v>
      </c>
      <c r="V669" s="4" t="str">
        <f>VLOOKUP(T669,'[2]15 16 Budget'!$D$4:$I$1196,4,FALSE)</f>
        <v xml:space="preserve">                         -  </v>
      </c>
      <c r="X669" s="4">
        <f>VLOOKUP(T669,'[2]15 16 Budget'!$D$4:$I$1196,6,FALSE)</f>
        <v>0</v>
      </c>
    </row>
    <row r="670" spans="17:24" x14ac:dyDescent="0.25">
      <c r="Q670" s="1" t="s">
        <v>74</v>
      </c>
      <c r="R670" s="1" t="s">
        <v>468</v>
      </c>
      <c r="S670" s="1" t="s">
        <v>7</v>
      </c>
      <c r="T670" s="1" t="s">
        <v>1395</v>
      </c>
      <c r="U670" s="1" t="s">
        <v>1394</v>
      </c>
      <c r="V670" s="4">
        <f>VLOOKUP(T670,'[2]15 16 Budget'!$D$4:$I$1196,4,FALSE)</f>
        <v>10135.6</v>
      </c>
      <c r="X670" s="4">
        <f>VLOOKUP(T670,'[2]15 16 Budget'!$D$4:$I$1196,6,FALSE)</f>
        <v>0</v>
      </c>
    </row>
    <row r="671" spans="17:24" x14ac:dyDescent="0.25">
      <c r="Q671" s="1" t="s">
        <v>121</v>
      </c>
      <c r="R671" s="1" t="s">
        <v>468</v>
      </c>
      <c r="S671" s="1" t="s">
        <v>7</v>
      </c>
      <c r="T671" s="1" t="s">
        <v>1396</v>
      </c>
      <c r="U671" s="1" t="s">
        <v>1394</v>
      </c>
      <c r="V671" s="4" t="str">
        <f>VLOOKUP(T671,'[2]15 16 Budget'!$D$4:$I$1196,4,FALSE)</f>
        <v xml:space="preserve">                         -  </v>
      </c>
      <c r="X671" s="4">
        <f>VLOOKUP(T671,'[2]15 16 Budget'!$D$4:$I$1196,6,FALSE)</f>
        <v>0</v>
      </c>
    </row>
    <row r="672" spans="17:24" x14ac:dyDescent="0.25">
      <c r="Q672" s="1" t="s">
        <v>10</v>
      </c>
      <c r="R672" s="1" t="s">
        <v>468</v>
      </c>
      <c r="S672" s="1" t="s">
        <v>7</v>
      </c>
      <c r="T672" s="1" t="s">
        <v>1397</v>
      </c>
      <c r="U672" s="1" t="s">
        <v>1394</v>
      </c>
      <c r="V672" s="4">
        <f>VLOOKUP(T672,'[2]15 16 Budget'!$D$4:$I$1196,4,FALSE)</f>
        <v>8267.6299999999992</v>
      </c>
      <c r="X672" s="4">
        <f>VLOOKUP(T672,'[2]15 16 Budget'!$D$4:$I$1196,6,FALSE)</f>
        <v>9000</v>
      </c>
    </row>
    <row r="673" spans="17:24" x14ac:dyDescent="0.25">
      <c r="Q673" s="1" t="s">
        <v>59</v>
      </c>
      <c r="R673" s="1" t="s">
        <v>468</v>
      </c>
      <c r="S673" s="1" t="s">
        <v>7</v>
      </c>
      <c r="T673" s="1" t="s">
        <v>1398</v>
      </c>
      <c r="U673" s="1" t="s">
        <v>1394</v>
      </c>
      <c r="V673" s="4">
        <f>VLOOKUP(T673,'[2]15 16 Budget'!$D$4:$I$1196,4,FALSE)</f>
        <v>946.27</v>
      </c>
      <c r="X673" s="4">
        <f>VLOOKUP(T673,'[2]15 16 Budget'!$D$4:$I$1196,6,FALSE)</f>
        <v>0</v>
      </c>
    </row>
    <row r="674" spans="17:24" x14ac:dyDescent="0.25">
      <c r="Q674" s="1" t="s">
        <v>136</v>
      </c>
      <c r="R674" s="1" t="s">
        <v>468</v>
      </c>
      <c r="S674" s="1" t="s">
        <v>7</v>
      </c>
      <c r="T674" s="1" t="s">
        <v>1399</v>
      </c>
      <c r="U674" s="1" t="s">
        <v>1394</v>
      </c>
      <c r="V674" s="4" t="str">
        <f>VLOOKUP(T674,'[2]15 16 Budget'!$D$4:$I$1196,4,FALSE)</f>
        <v xml:space="preserve">                         -  </v>
      </c>
      <c r="X674" s="4">
        <f>VLOOKUP(T674,'[2]15 16 Budget'!$D$4:$I$1196,6,FALSE)</f>
        <v>0</v>
      </c>
    </row>
    <row r="675" spans="17:24" x14ac:dyDescent="0.25">
      <c r="Q675" s="1" t="s">
        <v>6</v>
      </c>
      <c r="R675" s="1" t="s">
        <v>471</v>
      </c>
      <c r="S675" s="1" t="s">
        <v>7</v>
      </c>
      <c r="T675" s="1" t="s">
        <v>1400</v>
      </c>
      <c r="U675" s="1" t="s">
        <v>1401</v>
      </c>
      <c r="V675" s="4">
        <f>VLOOKUP(T675,'[2]15 16 Budget'!$D$4:$I$1196,4,FALSE)</f>
        <v>60000</v>
      </c>
      <c r="X675" s="4">
        <f>VLOOKUP(T675,'[2]15 16 Budget'!$D$4:$I$1196,6,FALSE)</f>
        <v>66000</v>
      </c>
    </row>
    <row r="676" spans="17:24" x14ac:dyDescent="0.25">
      <c r="Q676" s="1" t="s">
        <v>16</v>
      </c>
      <c r="R676" s="1" t="s">
        <v>471</v>
      </c>
      <c r="S676" s="1" t="s">
        <v>22</v>
      </c>
      <c r="T676" s="1" t="s">
        <v>1402</v>
      </c>
      <c r="U676" s="1" t="s">
        <v>1403</v>
      </c>
      <c r="V676" s="4">
        <f>VLOOKUP(T676,'[2]15 16 Budget'!$D$4:$I$1196,4,FALSE)</f>
        <v>1000000</v>
      </c>
      <c r="X676" s="4">
        <f>VLOOKUP(T676,'[2]15 16 Budget'!$D$4:$I$1196,6,FALSE)</f>
        <v>405000</v>
      </c>
    </row>
    <row r="677" spans="17:24" x14ac:dyDescent="0.25">
      <c r="Q677" s="1" t="s">
        <v>16</v>
      </c>
      <c r="R677" s="1" t="s">
        <v>471</v>
      </c>
      <c r="S677" s="1" t="s">
        <v>27</v>
      </c>
      <c r="T677" s="1" t="s">
        <v>1404</v>
      </c>
      <c r="U677" s="1" t="s">
        <v>1405</v>
      </c>
      <c r="V677" s="4" t="str">
        <f>VLOOKUP(T677,'[2]15 16 Budget'!$D$4:$I$1196,4,FALSE)</f>
        <v xml:space="preserve">                         -  </v>
      </c>
      <c r="X677" s="4">
        <f>VLOOKUP(T677,'[2]15 16 Budget'!$D$4:$I$1196,6,FALSE)</f>
        <v>0</v>
      </c>
    </row>
    <row r="678" spans="17:24" x14ac:dyDescent="0.25">
      <c r="Q678" s="1" t="s">
        <v>32</v>
      </c>
      <c r="R678" s="1" t="s">
        <v>471</v>
      </c>
      <c r="S678" s="1" t="s">
        <v>7</v>
      </c>
      <c r="T678" s="1" t="s">
        <v>1406</v>
      </c>
      <c r="U678" s="1" t="s">
        <v>1401</v>
      </c>
      <c r="V678" s="4">
        <f>VLOOKUP(T678,'[2]15 16 Budget'!$D$4:$I$1196,4,FALSE)</f>
        <v>25000</v>
      </c>
      <c r="X678" s="4">
        <f>VLOOKUP(T678,'[2]15 16 Budget'!$D$4:$I$1196,6,FALSE)</f>
        <v>25000</v>
      </c>
    </row>
    <row r="679" spans="17:24" x14ac:dyDescent="0.25">
      <c r="Q679" s="1" t="s">
        <v>36</v>
      </c>
      <c r="R679" s="1" t="s">
        <v>471</v>
      </c>
      <c r="S679" s="1" t="s">
        <v>7</v>
      </c>
      <c r="T679" s="1" t="s">
        <v>1407</v>
      </c>
      <c r="U679" s="1" t="s">
        <v>1401</v>
      </c>
      <c r="V679" s="4" t="str">
        <f>VLOOKUP(T679,'[2]15 16 Budget'!$D$4:$I$1196,4,FALSE)</f>
        <v xml:space="preserve">                         -  </v>
      </c>
      <c r="X679" s="4">
        <f>VLOOKUP(T679,'[2]15 16 Budget'!$D$4:$I$1196,6,FALSE)</f>
        <v>5000</v>
      </c>
    </row>
    <row r="680" spans="17:24" x14ac:dyDescent="0.25">
      <c r="Q680" s="1" t="s">
        <v>46</v>
      </c>
      <c r="R680" s="1" t="s">
        <v>471</v>
      </c>
      <c r="S680" s="1" t="s">
        <v>56</v>
      </c>
      <c r="T680" s="1" t="s">
        <v>1408</v>
      </c>
      <c r="U680" s="1" t="s">
        <v>1409</v>
      </c>
      <c r="V680" s="4">
        <f>VLOOKUP(T680,'[2]15 16 Budget'!$D$4:$I$1196,4,FALSE)</f>
        <v>650000</v>
      </c>
      <c r="X680" s="4">
        <f>VLOOKUP(T680,'[2]15 16 Budget'!$D$4:$I$1196,6,FALSE)</f>
        <v>27000</v>
      </c>
    </row>
    <row r="681" spans="17:24" x14ac:dyDescent="0.25">
      <c r="Q681" s="1" t="s">
        <v>46</v>
      </c>
      <c r="R681" s="1" t="s">
        <v>471</v>
      </c>
      <c r="S681" s="1" t="s">
        <v>61</v>
      </c>
      <c r="T681" s="1" t="s">
        <v>1410</v>
      </c>
      <c r="U681" s="1" t="s">
        <v>1411</v>
      </c>
      <c r="V681" s="4">
        <f>VLOOKUP(T681,'[2]15 16 Budget'!$D$4:$I$1196,4,FALSE)</f>
        <v>250000</v>
      </c>
      <c r="X681" s="4">
        <f>VLOOKUP(T681,'[2]15 16 Budget'!$D$4:$I$1196,6,FALSE)</f>
        <v>15000</v>
      </c>
    </row>
    <row r="682" spans="17:24" x14ac:dyDescent="0.25">
      <c r="Q682" s="1" t="s">
        <v>66</v>
      </c>
      <c r="R682" s="1" t="s">
        <v>471</v>
      </c>
      <c r="S682" s="1" t="s">
        <v>7</v>
      </c>
      <c r="T682" s="1" t="s">
        <v>1412</v>
      </c>
      <c r="U682" s="1" t="s">
        <v>1401</v>
      </c>
      <c r="V682" s="4">
        <f>VLOOKUP(T682,'[2]15 16 Budget'!$D$4:$I$1196,4,FALSE)</f>
        <v>2439.9899999999998</v>
      </c>
      <c r="X682" s="4">
        <f>VLOOKUP(T682,'[2]15 16 Budget'!$D$4:$I$1196,6,FALSE)</f>
        <v>4000</v>
      </c>
    </row>
    <row r="683" spans="17:24" x14ac:dyDescent="0.25">
      <c r="Q683" s="1" t="s">
        <v>70</v>
      </c>
      <c r="R683" s="1" t="s">
        <v>471</v>
      </c>
      <c r="S683" s="1" t="s">
        <v>7</v>
      </c>
      <c r="T683" s="1" t="s">
        <v>1413</v>
      </c>
      <c r="U683" s="1" t="s">
        <v>1401</v>
      </c>
      <c r="V683" s="4">
        <f>VLOOKUP(T683,'[2]15 16 Budget'!$D$4:$I$1196,4,FALSE)</f>
        <v>2370.19</v>
      </c>
      <c r="X683" s="4">
        <f>VLOOKUP(T683,'[2]15 16 Budget'!$D$4:$I$1196,6,FALSE)</f>
        <v>0</v>
      </c>
    </row>
    <row r="684" spans="17:24" x14ac:dyDescent="0.25">
      <c r="Q684" s="1" t="s">
        <v>78</v>
      </c>
      <c r="R684" s="1" t="s">
        <v>471</v>
      </c>
      <c r="S684" s="1" t="s">
        <v>84</v>
      </c>
      <c r="T684" s="1" t="s">
        <v>1414</v>
      </c>
      <c r="U684" s="1" t="s">
        <v>1415</v>
      </c>
      <c r="V684" s="4">
        <f>VLOOKUP(T684,'[2]15 16 Budget'!$D$4:$I$1196,4,FALSE)</f>
        <v>120000</v>
      </c>
      <c r="X684" s="4">
        <f>VLOOKUP(T684,'[2]15 16 Budget'!$D$4:$I$1196,6,FALSE)</f>
        <v>42904.800000000003</v>
      </c>
    </row>
    <row r="685" spans="17:24" x14ac:dyDescent="0.25">
      <c r="Q685" s="1" t="s">
        <v>94</v>
      </c>
      <c r="R685" s="1" t="s">
        <v>471</v>
      </c>
      <c r="S685" s="1" t="s">
        <v>7</v>
      </c>
      <c r="T685" s="1" t="s">
        <v>1416</v>
      </c>
      <c r="U685" s="1" t="s">
        <v>1401</v>
      </c>
      <c r="V685" s="4" t="str">
        <f>VLOOKUP(T685,'[2]15 16 Budget'!$D$4:$I$1196,4,FALSE)</f>
        <v xml:space="preserve">                         -  </v>
      </c>
      <c r="X685" s="4">
        <f>VLOOKUP(T685,'[2]15 16 Budget'!$D$4:$I$1196,6,FALSE)</f>
        <v>5000</v>
      </c>
    </row>
    <row r="686" spans="17:24" x14ac:dyDescent="0.25">
      <c r="Q686" s="1" t="s">
        <v>98</v>
      </c>
      <c r="R686" s="1" t="s">
        <v>471</v>
      </c>
      <c r="S686" s="1" t="s">
        <v>7</v>
      </c>
      <c r="T686" s="1" t="s">
        <v>1417</v>
      </c>
      <c r="U686" s="1" t="s">
        <v>1401</v>
      </c>
      <c r="V686" s="4" t="str">
        <f>VLOOKUP(T686,'[2]15 16 Budget'!$D$4:$I$1196,4,FALSE)</f>
        <v xml:space="preserve">                         -  </v>
      </c>
      <c r="X686" s="4">
        <f>VLOOKUP(T686,'[2]15 16 Budget'!$D$4:$I$1196,6,FALSE)</f>
        <v>18180</v>
      </c>
    </row>
    <row r="687" spans="17:24" x14ac:dyDescent="0.25">
      <c r="Q687" s="1" t="s">
        <v>10</v>
      </c>
      <c r="R687" s="1" t="s">
        <v>471</v>
      </c>
      <c r="S687" s="1" t="s">
        <v>7</v>
      </c>
      <c r="T687" s="1" t="s">
        <v>1418</v>
      </c>
      <c r="U687" s="1" t="s">
        <v>1401</v>
      </c>
      <c r="V687" s="4" t="str">
        <f>VLOOKUP(T687,'[2]15 16 Budget'!$D$4:$I$1196,4,FALSE)</f>
        <v xml:space="preserve">                         -  </v>
      </c>
      <c r="X687" s="4">
        <f>VLOOKUP(T687,'[2]15 16 Budget'!$D$4:$I$1196,6,FALSE)</f>
        <v>0</v>
      </c>
    </row>
    <row r="688" spans="17:24" x14ac:dyDescent="0.25">
      <c r="Q688" s="1" t="s">
        <v>59</v>
      </c>
      <c r="R688" s="1" t="s">
        <v>471</v>
      </c>
      <c r="S688" s="1" t="s">
        <v>7</v>
      </c>
      <c r="T688" s="1" t="s">
        <v>1419</v>
      </c>
      <c r="U688" s="1" t="s">
        <v>1401</v>
      </c>
      <c r="V688" s="4" t="str">
        <f>VLOOKUP(T688,'[2]15 16 Budget'!$D$4:$I$1196,4,FALSE)</f>
        <v xml:space="preserve">                         -  </v>
      </c>
      <c r="X688" s="4">
        <f>VLOOKUP(T688,'[2]15 16 Budget'!$D$4:$I$1196,6,FALSE)</f>
        <v>4000</v>
      </c>
    </row>
    <row r="689" spans="17:24" x14ac:dyDescent="0.25">
      <c r="Q689" s="1" t="s">
        <v>132</v>
      </c>
      <c r="R689" s="1" t="s">
        <v>471</v>
      </c>
      <c r="S689" s="1" t="s">
        <v>7</v>
      </c>
      <c r="T689" s="1" t="s">
        <v>1420</v>
      </c>
      <c r="U689" s="1" t="s">
        <v>1401</v>
      </c>
      <c r="V689" s="4" t="str">
        <f>VLOOKUP(T689,'[2]15 16 Budget'!$D$4:$I$1196,4,FALSE)</f>
        <v xml:space="preserve">                         -  </v>
      </c>
      <c r="X689" s="4">
        <f>VLOOKUP(T689,'[2]15 16 Budget'!$D$4:$I$1196,6,FALSE)</f>
        <v>0</v>
      </c>
    </row>
    <row r="690" spans="17:24" x14ac:dyDescent="0.25">
      <c r="Q690" s="1" t="s">
        <v>136</v>
      </c>
      <c r="R690" s="1" t="s">
        <v>471</v>
      </c>
      <c r="S690" s="1" t="s">
        <v>7</v>
      </c>
      <c r="T690" s="1" t="s">
        <v>1421</v>
      </c>
      <c r="U690" s="1" t="s">
        <v>1401</v>
      </c>
      <c r="V690" s="4">
        <f>VLOOKUP(T690,'[2]15 16 Budget'!$D$4:$I$1196,4,FALSE)</f>
        <v>64665.22</v>
      </c>
      <c r="X690" s="4">
        <f>VLOOKUP(T690,'[2]15 16 Budget'!$D$4:$I$1196,6,FALSE)</f>
        <v>20000</v>
      </c>
    </row>
    <row r="691" spans="17:24" x14ac:dyDescent="0.25">
      <c r="Q691" s="1" t="s">
        <v>66</v>
      </c>
      <c r="R691" s="1" t="s">
        <v>474</v>
      </c>
      <c r="S691" s="1" t="s">
        <v>7</v>
      </c>
      <c r="T691" s="1" t="s">
        <v>1422</v>
      </c>
      <c r="U691" s="1" t="s">
        <v>1423</v>
      </c>
      <c r="V691" s="4" t="str">
        <f>VLOOKUP(T691,'[2]15 16 Budget'!$D$4:$I$1196,4,FALSE)</f>
        <v xml:space="preserve">                         -  </v>
      </c>
      <c r="X691" s="4">
        <f>VLOOKUP(T691,'[2]15 16 Budget'!$D$4:$I$1196,6,FALSE)</f>
        <v>0</v>
      </c>
    </row>
    <row r="692" spans="17:24" x14ac:dyDescent="0.25">
      <c r="Q692" s="1" t="s">
        <v>46</v>
      </c>
      <c r="R692" s="1" t="s">
        <v>477</v>
      </c>
      <c r="S692" s="1" t="s">
        <v>61</v>
      </c>
      <c r="T692" s="1" t="s">
        <v>1424</v>
      </c>
      <c r="U692" s="1" t="s">
        <v>478</v>
      </c>
      <c r="V692" s="4" t="str">
        <f>VLOOKUP(T692,'[2]15 16 Budget'!$D$4:$I$1196,4,FALSE)</f>
        <v xml:space="preserve">                         -  </v>
      </c>
      <c r="X692" s="4">
        <f>VLOOKUP(T692,'[2]15 16 Budget'!$D$4:$I$1196,6,FALSE)</f>
        <v>27000</v>
      </c>
    </row>
    <row r="693" spans="17:24" x14ac:dyDescent="0.25">
      <c r="Q693" s="1" t="s">
        <v>66</v>
      </c>
      <c r="R693" s="1" t="s">
        <v>477</v>
      </c>
      <c r="S693" s="1" t="s">
        <v>7</v>
      </c>
      <c r="T693" s="1" t="s">
        <v>1425</v>
      </c>
      <c r="U693" s="1" t="s">
        <v>478</v>
      </c>
      <c r="V693" s="4" t="str">
        <f>VLOOKUP(T693,'[2]15 16 Budget'!$D$4:$I$1196,4,FALSE)</f>
        <v xml:space="preserve">                         -  </v>
      </c>
      <c r="X693" s="4">
        <f>VLOOKUP(T693,'[2]15 16 Budget'!$D$4:$I$1196,6,FALSE)</f>
        <v>0</v>
      </c>
    </row>
    <row r="694" spans="17:24" x14ac:dyDescent="0.25">
      <c r="Q694" s="1" t="s">
        <v>74</v>
      </c>
      <c r="R694" s="1" t="s">
        <v>477</v>
      </c>
      <c r="S694" s="1" t="s">
        <v>7</v>
      </c>
      <c r="T694" s="1" t="s">
        <v>1426</v>
      </c>
      <c r="U694" s="1" t="s">
        <v>478</v>
      </c>
      <c r="V694" s="4" t="str">
        <f>VLOOKUP(T694,'[2]15 16 Budget'!$D$4:$I$1196,4,FALSE)</f>
        <v xml:space="preserve">                         -  </v>
      </c>
      <c r="X694" s="4">
        <f>VLOOKUP(T694,'[2]15 16 Budget'!$D$4:$I$1196,6,FALSE)</f>
        <v>499950</v>
      </c>
    </row>
    <row r="695" spans="17:24" x14ac:dyDescent="0.25">
      <c r="Q695" s="1" t="s">
        <v>98</v>
      </c>
      <c r="R695" s="1" t="s">
        <v>477</v>
      </c>
      <c r="S695" s="1" t="s">
        <v>7</v>
      </c>
      <c r="T695" s="1" t="s">
        <v>1427</v>
      </c>
      <c r="U695" s="1" t="s">
        <v>478</v>
      </c>
      <c r="V695" s="4">
        <f>VLOOKUP(T695,'[2]15 16 Budget'!$D$4:$I$1196,4,FALSE)</f>
        <v>22000</v>
      </c>
      <c r="X695" s="4">
        <f>VLOOKUP(T695,'[2]15 16 Budget'!$D$4:$I$1196,6,FALSE)</f>
        <v>181800</v>
      </c>
    </row>
    <row r="696" spans="17:24" x14ac:dyDescent="0.25">
      <c r="Q696" s="1" t="s">
        <v>102</v>
      </c>
      <c r="R696" s="1" t="s">
        <v>477</v>
      </c>
      <c r="S696" s="1" t="s">
        <v>7</v>
      </c>
      <c r="T696" s="1" t="s">
        <v>1428</v>
      </c>
      <c r="U696" s="1" t="s">
        <v>478</v>
      </c>
      <c r="V696" s="4">
        <f>VLOOKUP(T696,'[2]15 16 Budget'!$D$4:$I$1196,4,FALSE)</f>
        <v>2498.88</v>
      </c>
      <c r="X696" s="4">
        <f>VLOOKUP(T696,'[2]15 16 Budget'!$D$4:$I$1196,6,FALSE)</f>
        <v>90900</v>
      </c>
    </row>
    <row r="697" spans="17:24" x14ac:dyDescent="0.25">
      <c r="Q697" s="1" t="s">
        <v>110</v>
      </c>
      <c r="R697" s="1" t="s">
        <v>477</v>
      </c>
      <c r="S697" s="1" t="s">
        <v>111</v>
      </c>
      <c r="T697" s="1" t="s">
        <v>1429</v>
      </c>
      <c r="U697" s="1" t="s">
        <v>478</v>
      </c>
      <c r="V697" s="4" t="str">
        <f>VLOOKUP(T697,'[2]15 16 Budget'!$D$4:$I$1196,4,FALSE)</f>
        <v xml:space="preserve">                         -  </v>
      </c>
      <c r="X697" s="4">
        <f>VLOOKUP(T697,'[2]15 16 Budget'!$D$4:$I$1196,6,FALSE)</f>
        <v>0</v>
      </c>
    </row>
    <row r="698" spans="17:24" x14ac:dyDescent="0.25">
      <c r="Q698" s="1" t="s">
        <v>121</v>
      </c>
      <c r="R698" s="1" t="s">
        <v>477</v>
      </c>
      <c r="S698" s="1" t="s">
        <v>7</v>
      </c>
      <c r="T698" s="1" t="s">
        <v>1430</v>
      </c>
      <c r="U698" s="1" t="s">
        <v>478</v>
      </c>
      <c r="V698" s="4" t="str">
        <f>VLOOKUP(T698,'[2]15 16 Budget'!$D$4:$I$1196,4,FALSE)</f>
        <v xml:space="preserve">                         -  </v>
      </c>
      <c r="X698" s="4">
        <f>VLOOKUP(T698,'[2]15 16 Budget'!$D$4:$I$1196,6,FALSE)</f>
        <v>0</v>
      </c>
    </row>
    <row r="699" spans="17:24" x14ac:dyDescent="0.25">
      <c r="Q699" s="1" t="s">
        <v>10</v>
      </c>
      <c r="R699" s="1" t="s">
        <v>477</v>
      </c>
      <c r="S699" s="1" t="s">
        <v>7</v>
      </c>
      <c r="T699" s="1" t="s">
        <v>1431</v>
      </c>
      <c r="U699" s="1" t="s">
        <v>478</v>
      </c>
      <c r="V699" s="4">
        <f>VLOOKUP(T699,'[2]15 16 Budget'!$D$4:$I$1196,4,FALSE)</f>
        <v>8307.07</v>
      </c>
      <c r="X699" s="4">
        <f>VLOOKUP(T699,'[2]15 16 Budget'!$D$4:$I$1196,6,FALSE)</f>
        <v>0</v>
      </c>
    </row>
    <row r="700" spans="17:24" x14ac:dyDescent="0.25">
      <c r="Q700" s="1" t="s">
        <v>10</v>
      </c>
      <c r="R700" s="1" t="s">
        <v>477</v>
      </c>
      <c r="S700" s="1" t="s">
        <v>1277</v>
      </c>
      <c r="T700" s="1" t="s">
        <v>1432</v>
      </c>
      <c r="U700" s="1" t="s">
        <v>478</v>
      </c>
      <c r="V700" s="4" t="str">
        <f>VLOOKUP(T700,'[2]15 16 Budget'!$D$4:$I$1196,4,FALSE)</f>
        <v xml:space="preserve">                         -  </v>
      </c>
      <c r="X700" s="4">
        <f>VLOOKUP(T700,'[2]15 16 Budget'!$D$4:$I$1196,6,FALSE)</f>
        <v>0</v>
      </c>
    </row>
    <row r="701" spans="17:24" x14ac:dyDescent="0.25">
      <c r="Q701" s="1" t="s">
        <v>10</v>
      </c>
      <c r="R701" s="1" t="s">
        <v>477</v>
      </c>
      <c r="S701" s="1" t="s">
        <v>1279</v>
      </c>
      <c r="T701" s="1" t="s">
        <v>1433</v>
      </c>
      <c r="U701" s="1" t="s">
        <v>478</v>
      </c>
      <c r="V701" s="4" t="str">
        <f>VLOOKUP(T701,'[2]15 16 Budget'!$D$4:$I$1196,4,FALSE)</f>
        <v xml:space="preserve">                         -  </v>
      </c>
      <c r="X701" s="4">
        <f>VLOOKUP(T701,'[2]15 16 Budget'!$D$4:$I$1196,6,FALSE)</f>
        <v>0</v>
      </c>
    </row>
    <row r="702" spans="17:24" x14ac:dyDescent="0.25">
      <c r="Q702" s="1" t="s">
        <v>10</v>
      </c>
      <c r="R702" s="1" t="s">
        <v>477</v>
      </c>
      <c r="S702" s="1" t="s">
        <v>1281</v>
      </c>
      <c r="T702" s="1" t="s">
        <v>1434</v>
      </c>
      <c r="U702" s="1" t="s">
        <v>478</v>
      </c>
      <c r="V702" s="4" t="str">
        <f>VLOOKUP(T702,'[2]15 16 Budget'!$D$4:$I$1196,4,FALSE)</f>
        <v xml:space="preserve">                         -  </v>
      </c>
      <c r="X702" s="4">
        <f>VLOOKUP(T702,'[2]15 16 Budget'!$D$4:$I$1196,6,FALSE)</f>
        <v>0</v>
      </c>
    </row>
    <row r="703" spans="17:24" x14ac:dyDescent="0.25">
      <c r="Q703" s="1" t="s">
        <v>59</v>
      </c>
      <c r="R703" s="1" t="s">
        <v>477</v>
      </c>
      <c r="S703" s="1" t="s">
        <v>7</v>
      </c>
      <c r="T703" s="1" t="s">
        <v>1435</v>
      </c>
      <c r="U703" s="1" t="s">
        <v>478</v>
      </c>
      <c r="V703" s="4">
        <f>VLOOKUP(T703,'[2]15 16 Budget'!$D$4:$I$1196,4,FALSE)</f>
        <v>15125.04</v>
      </c>
      <c r="X703" s="4">
        <f>VLOOKUP(T703,'[2]15 16 Budget'!$D$4:$I$1196,6,FALSE)</f>
        <v>27270</v>
      </c>
    </row>
    <row r="704" spans="17:24" x14ac:dyDescent="0.25">
      <c r="Q704" s="1" t="s">
        <v>59</v>
      </c>
      <c r="R704" s="1" t="s">
        <v>477</v>
      </c>
      <c r="S704" s="1" t="s">
        <v>1277</v>
      </c>
      <c r="T704" s="1" t="s">
        <v>1436</v>
      </c>
      <c r="U704" s="1" t="s">
        <v>478</v>
      </c>
      <c r="V704" s="4" t="str">
        <f>VLOOKUP(T704,'[2]15 16 Budget'!$D$4:$I$1196,4,FALSE)</f>
        <v xml:space="preserve">                         -  </v>
      </c>
      <c r="X704" s="4">
        <f>VLOOKUP(T704,'[2]15 16 Budget'!$D$4:$I$1196,6,FALSE)</f>
        <v>0</v>
      </c>
    </row>
    <row r="705" spans="17:24" x14ac:dyDescent="0.25">
      <c r="Q705" s="1" t="s">
        <v>59</v>
      </c>
      <c r="R705" s="1" t="s">
        <v>477</v>
      </c>
      <c r="S705" s="1" t="s">
        <v>1279</v>
      </c>
      <c r="T705" s="1" t="s">
        <v>1437</v>
      </c>
      <c r="U705" s="1" t="s">
        <v>478</v>
      </c>
      <c r="V705" s="4" t="str">
        <f>VLOOKUP(T705,'[2]15 16 Budget'!$D$4:$I$1196,4,FALSE)</f>
        <v xml:space="preserve">                         -  </v>
      </c>
      <c r="X705" s="4">
        <f>VLOOKUP(T705,'[2]15 16 Budget'!$D$4:$I$1196,6,FALSE)</f>
        <v>0</v>
      </c>
    </row>
    <row r="706" spans="17:24" x14ac:dyDescent="0.25">
      <c r="Q706" s="1" t="s">
        <v>59</v>
      </c>
      <c r="R706" s="1" t="s">
        <v>477</v>
      </c>
      <c r="S706" s="1" t="s">
        <v>1281</v>
      </c>
      <c r="T706" s="1" t="s">
        <v>1438</v>
      </c>
      <c r="U706" s="1" t="s">
        <v>478</v>
      </c>
      <c r="V706" s="4" t="str">
        <f>VLOOKUP(T706,'[2]15 16 Budget'!$D$4:$I$1196,4,FALSE)</f>
        <v xml:space="preserve">                         -  </v>
      </c>
      <c r="X706" s="4">
        <f>VLOOKUP(T706,'[2]15 16 Budget'!$D$4:$I$1196,6,FALSE)</f>
        <v>0</v>
      </c>
    </row>
    <row r="707" spans="17:24" x14ac:dyDescent="0.25">
      <c r="Q707" s="1" t="s">
        <v>132</v>
      </c>
      <c r="R707" s="1" t="s">
        <v>477</v>
      </c>
      <c r="S707" s="1" t="s">
        <v>7</v>
      </c>
      <c r="T707" s="1" t="s">
        <v>1439</v>
      </c>
      <c r="U707" s="1" t="s">
        <v>478</v>
      </c>
      <c r="V707" s="4">
        <f>VLOOKUP(T707,'[2]15 16 Budget'!$D$4:$I$1196,4,FALSE)</f>
        <v>1720.05</v>
      </c>
      <c r="X707" s="4">
        <f>VLOOKUP(T707,'[2]15 16 Budget'!$D$4:$I$1196,6,FALSE)</f>
        <v>0</v>
      </c>
    </row>
    <row r="708" spans="17:24" x14ac:dyDescent="0.25">
      <c r="Q708" s="1" t="s">
        <v>132</v>
      </c>
      <c r="R708" s="1" t="s">
        <v>477</v>
      </c>
      <c r="S708" s="1" t="s">
        <v>1277</v>
      </c>
      <c r="T708" s="1" t="s">
        <v>1440</v>
      </c>
      <c r="U708" s="1" t="s">
        <v>478</v>
      </c>
      <c r="V708" s="4" t="str">
        <f>VLOOKUP(T708,'[2]15 16 Budget'!$D$4:$I$1196,4,FALSE)</f>
        <v xml:space="preserve">                         -  </v>
      </c>
      <c r="X708" s="4">
        <f>VLOOKUP(T708,'[2]15 16 Budget'!$D$4:$I$1196,6,FALSE)</f>
        <v>0</v>
      </c>
    </row>
    <row r="709" spans="17:24" x14ac:dyDescent="0.25">
      <c r="Q709" s="1" t="s">
        <v>132</v>
      </c>
      <c r="R709" s="1" t="s">
        <v>477</v>
      </c>
      <c r="S709" s="1" t="s">
        <v>1279</v>
      </c>
      <c r="T709" s="1" t="s">
        <v>1441</v>
      </c>
      <c r="U709" s="1" t="s">
        <v>478</v>
      </c>
      <c r="V709" s="4" t="str">
        <f>VLOOKUP(T709,'[2]15 16 Budget'!$D$4:$I$1196,4,FALSE)</f>
        <v xml:space="preserve">                         -  </v>
      </c>
      <c r="X709" s="4">
        <f>VLOOKUP(T709,'[2]15 16 Budget'!$D$4:$I$1196,6,FALSE)</f>
        <v>0</v>
      </c>
    </row>
    <row r="710" spans="17:24" x14ac:dyDescent="0.25">
      <c r="Q710" s="1" t="s">
        <v>132</v>
      </c>
      <c r="R710" s="1" t="s">
        <v>477</v>
      </c>
      <c r="S710" s="1" t="s">
        <v>1281</v>
      </c>
      <c r="T710" s="1" t="s">
        <v>1442</v>
      </c>
      <c r="U710" s="1" t="s">
        <v>478</v>
      </c>
      <c r="V710" s="4" t="str">
        <f>VLOOKUP(T710,'[2]15 16 Budget'!$D$4:$I$1196,4,FALSE)</f>
        <v xml:space="preserve">                         -  </v>
      </c>
      <c r="X710" s="4">
        <f>VLOOKUP(T710,'[2]15 16 Budget'!$D$4:$I$1196,6,FALSE)</f>
        <v>0</v>
      </c>
    </row>
    <row r="711" spans="17:24" x14ac:dyDescent="0.25">
      <c r="Q711" s="1" t="s">
        <v>136</v>
      </c>
      <c r="R711" s="1" t="s">
        <v>477</v>
      </c>
      <c r="S711" s="1" t="s">
        <v>7</v>
      </c>
      <c r="T711" s="1" t="s">
        <v>1443</v>
      </c>
      <c r="U711" s="1" t="s">
        <v>478</v>
      </c>
      <c r="V711" s="4">
        <f>VLOOKUP(T711,'[2]15 16 Budget'!$D$4:$I$1196,4,FALSE)</f>
        <v>360000</v>
      </c>
      <c r="X711" s="4">
        <f>VLOOKUP(T711,'[2]15 16 Budget'!$D$4:$I$1196,6,FALSE)</f>
        <v>125000</v>
      </c>
    </row>
    <row r="712" spans="17:24" x14ac:dyDescent="0.25">
      <c r="Q712" s="1" t="s">
        <v>136</v>
      </c>
      <c r="R712" s="1" t="s">
        <v>477</v>
      </c>
      <c r="S712" s="1" t="s">
        <v>1277</v>
      </c>
      <c r="T712" s="1" t="s">
        <v>1444</v>
      </c>
      <c r="U712" s="1" t="s">
        <v>478</v>
      </c>
      <c r="V712" s="4">
        <f>VLOOKUP(T712,'[2]15 16 Budget'!$D$4:$I$1196,4,FALSE)</f>
        <v>300000</v>
      </c>
      <c r="X712" s="4">
        <f>VLOOKUP(T712,'[2]15 16 Budget'!$D$4:$I$1196,6,FALSE)</f>
        <v>125000</v>
      </c>
    </row>
    <row r="713" spans="17:24" x14ac:dyDescent="0.25">
      <c r="Q713" s="1" t="s">
        <v>136</v>
      </c>
      <c r="R713" s="1" t="s">
        <v>477</v>
      </c>
      <c r="S713" s="1" t="s">
        <v>1279</v>
      </c>
      <c r="T713" s="1" t="s">
        <v>1445</v>
      </c>
      <c r="U713" s="1" t="s">
        <v>478</v>
      </c>
      <c r="V713" s="4" t="str">
        <f>VLOOKUP(T713,'[2]15 16 Budget'!$D$4:$I$1196,4,FALSE)</f>
        <v xml:space="preserve">                         -  </v>
      </c>
      <c r="X713" s="4">
        <f>VLOOKUP(T713,'[2]15 16 Budget'!$D$4:$I$1196,6,FALSE)</f>
        <v>0</v>
      </c>
    </row>
    <row r="714" spans="17:24" x14ac:dyDescent="0.25">
      <c r="Q714" s="1" t="s">
        <v>136</v>
      </c>
      <c r="R714" s="1" t="s">
        <v>477</v>
      </c>
      <c r="S714" s="1" t="s">
        <v>1281</v>
      </c>
      <c r="T714" s="1" t="s">
        <v>1446</v>
      </c>
      <c r="U714" s="1" t="s">
        <v>478</v>
      </c>
      <c r="V714" s="4" t="str">
        <f>VLOOKUP(T714,'[2]15 16 Budget'!$D$4:$I$1196,4,FALSE)</f>
        <v xml:space="preserve">                         -  </v>
      </c>
      <c r="X714" s="4">
        <f>VLOOKUP(T714,'[2]15 16 Budget'!$D$4:$I$1196,6,FALSE)</f>
        <v>0</v>
      </c>
    </row>
    <row r="715" spans="17:24" x14ac:dyDescent="0.25">
      <c r="Q715" s="1" t="s">
        <v>140</v>
      </c>
      <c r="R715" s="1" t="s">
        <v>477</v>
      </c>
      <c r="S715" s="1" t="s">
        <v>7</v>
      </c>
      <c r="T715" s="1" t="s">
        <v>1447</v>
      </c>
      <c r="U715" s="1" t="s">
        <v>478</v>
      </c>
      <c r="V715" s="4">
        <f>VLOOKUP(T715,'[2]15 16 Budget'!$D$4:$I$1196,4,FALSE)</f>
        <v>0</v>
      </c>
      <c r="X715" s="4">
        <f>VLOOKUP(T715,'[2]15 16 Budget'!$D$4:$I$1196,6,FALSE)</f>
        <v>0</v>
      </c>
    </row>
    <row r="716" spans="17:24" x14ac:dyDescent="0.25">
      <c r="Q716" s="1" t="s">
        <v>6</v>
      </c>
      <c r="R716" s="1" t="s">
        <v>481</v>
      </c>
      <c r="S716" s="1" t="s">
        <v>7</v>
      </c>
      <c r="T716" s="1" t="s">
        <v>1448</v>
      </c>
      <c r="U716" s="1" t="s">
        <v>1449</v>
      </c>
      <c r="V716" s="4" t="str">
        <f>VLOOKUP(T716,'[2]15 16 Budget'!$D$4:$I$1196,4,FALSE)</f>
        <v xml:space="preserve">                         -  </v>
      </c>
      <c r="X716" s="4">
        <f>VLOOKUP(T716,'[2]15 16 Budget'!$D$4:$I$1196,6,FALSE)</f>
        <v>0</v>
      </c>
    </row>
    <row r="717" spans="17:24" x14ac:dyDescent="0.25">
      <c r="Q717" s="1" t="s">
        <v>70</v>
      </c>
      <c r="R717" s="1" t="s">
        <v>484</v>
      </c>
      <c r="S717" s="1" t="s">
        <v>7</v>
      </c>
      <c r="T717" s="1" t="s">
        <v>1450</v>
      </c>
      <c r="U717" s="1" t="s">
        <v>1451</v>
      </c>
      <c r="V717" s="4" t="str">
        <f>VLOOKUP(T717,'[2]15 16 Budget'!$D$4:$I$1196,4,FALSE)</f>
        <v xml:space="preserve">                         -  </v>
      </c>
      <c r="X717" s="4">
        <f>VLOOKUP(T717,'[2]15 16 Budget'!$D$4:$I$1196,6,FALSE)</f>
        <v>0</v>
      </c>
    </row>
    <row r="718" spans="17:24" x14ac:dyDescent="0.25">
      <c r="Q718" s="1" t="s">
        <v>6</v>
      </c>
      <c r="R718" s="1" t="s">
        <v>488</v>
      </c>
      <c r="S718" s="1" t="s">
        <v>7</v>
      </c>
      <c r="T718" s="1" t="s">
        <v>1452</v>
      </c>
      <c r="U718" s="1" t="s">
        <v>1453</v>
      </c>
      <c r="V718" s="4" t="str">
        <f>VLOOKUP(T718,'[2]15 16 Budget'!$D$4:$I$1196,4,FALSE)</f>
        <v xml:space="preserve">                         -  </v>
      </c>
      <c r="X718" s="4">
        <f>VLOOKUP(T718,'[2]15 16 Budget'!$D$4:$I$1196,6,FALSE)</f>
        <v>0</v>
      </c>
    </row>
    <row r="719" spans="17:24" x14ac:dyDescent="0.25">
      <c r="Q719" s="1" t="s">
        <v>16</v>
      </c>
      <c r="R719" s="1" t="s">
        <v>488</v>
      </c>
      <c r="S719" s="1" t="s">
        <v>22</v>
      </c>
      <c r="T719" s="1" t="s">
        <v>1454</v>
      </c>
      <c r="U719" s="1" t="s">
        <v>1455</v>
      </c>
      <c r="V719" s="4">
        <f>VLOOKUP(T719,'[2]15 16 Budget'!$D$4:$I$1196,4,FALSE)</f>
        <v>174444.99</v>
      </c>
      <c r="X719" s="4">
        <f>VLOOKUP(T719,'[2]15 16 Budget'!$D$4:$I$1196,6,FALSE)</f>
        <v>145800</v>
      </c>
    </row>
    <row r="720" spans="17:24" x14ac:dyDescent="0.25">
      <c r="Q720" s="1" t="s">
        <v>40</v>
      </c>
      <c r="R720" s="1" t="s">
        <v>488</v>
      </c>
      <c r="S720" s="1" t="s">
        <v>1163</v>
      </c>
      <c r="T720" s="1" t="s">
        <v>1456</v>
      </c>
      <c r="U720" s="1" t="s">
        <v>1457</v>
      </c>
      <c r="V720" s="4">
        <f>VLOOKUP(T720,'[2]15 16 Budget'!$D$4:$I$1196,4,FALSE)</f>
        <v>742081.17</v>
      </c>
      <c r="X720" s="4">
        <f>VLOOKUP(T720,'[2]15 16 Budget'!$D$4:$I$1196,6,FALSE)</f>
        <v>591300</v>
      </c>
    </row>
    <row r="721" spans="17:24" x14ac:dyDescent="0.25">
      <c r="Q721" s="1" t="s">
        <v>66</v>
      </c>
      <c r="R721" s="1" t="s">
        <v>488</v>
      </c>
      <c r="S721" s="1" t="s">
        <v>7</v>
      </c>
      <c r="T721" s="1" t="s">
        <v>1458</v>
      </c>
      <c r="U721" s="1" t="s">
        <v>1453</v>
      </c>
      <c r="V721" s="4" t="str">
        <f>VLOOKUP(T721,'[2]15 16 Budget'!$D$4:$I$1196,4,FALSE)</f>
        <v xml:space="preserve">                         -  </v>
      </c>
      <c r="X721" s="4">
        <f>VLOOKUP(T721,'[2]15 16 Budget'!$D$4:$I$1196,6,FALSE)</f>
        <v>0</v>
      </c>
    </row>
    <row r="722" spans="17:24" x14ac:dyDescent="0.25">
      <c r="Q722" s="1" t="s">
        <v>70</v>
      </c>
      <c r="R722" s="1" t="s">
        <v>488</v>
      </c>
      <c r="S722" s="1" t="s">
        <v>7</v>
      </c>
      <c r="T722" s="1" t="s">
        <v>1459</v>
      </c>
      <c r="U722" s="1" t="s">
        <v>1453</v>
      </c>
      <c r="V722" s="4" t="str">
        <f>VLOOKUP(T722,'[2]15 16 Budget'!$D$4:$I$1196,4,FALSE)</f>
        <v xml:space="preserve">                         -  </v>
      </c>
      <c r="X722" s="4">
        <f>VLOOKUP(T722,'[2]15 16 Budget'!$D$4:$I$1196,6,FALSE)</f>
        <v>0</v>
      </c>
    </row>
    <row r="723" spans="17:24" x14ac:dyDescent="0.25">
      <c r="Q723" s="1" t="s">
        <v>74</v>
      </c>
      <c r="R723" s="1" t="s">
        <v>488</v>
      </c>
      <c r="S723" s="1" t="s">
        <v>7</v>
      </c>
      <c r="T723" s="1" t="s">
        <v>1460</v>
      </c>
      <c r="U723" s="1" t="s">
        <v>1453</v>
      </c>
      <c r="V723" s="4" t="str">
        <f>VLOOKUP(T723,'[2]15 16 Budget'!$D$4:$I$1196,4,FALSE)</f>
        <v xml:space="preserve">                         -  </v>
      </c>
      <c r="X723" s="4">
        <f>VLOOKUP(T723,'[2]15 16 Budget'!$D$4:$I$1196,6,FALSE)</f>
        <v>0</v>
      </c>
    </row>
    <row r="724" spans="17:24" x14ac:dyDescent="0.25">
      <c r="Q724" s="1" t="s">
        <v>110</v>
      </c>
      <c r="R724" s="1" t="s">
        <v>488</v>
      </c>
      <c r="S724" s="1" t="s">
        <v>111</v>
      </c>
      <c r="T724" s="1" t="s">
        <v>1461</v>
      </c>
      <c r="U724" s="1" t="s">
        <v>1462</v>
      </c>
      <c r="V724" s="4" t="str">
        <f>VLOOKUP(T724,'[2]15 16 Budget'!$D$4:$I$1196,4,FALSE)</f>
        <v xml:space="preserve">                         -  </v>
      </c>
      <c r="X724" s="4">
        <f>VLOOKUP(T724,'[2]15 16 Budget'!$D$4:$I$1196,6,FALSE)</f>
        <v>0</v>
      </c>
    </row>
    <row r="725" spans="17:24" x14ac:dyDescent="0.25">
      <c r="Q725" s="1" t="s">
        <v>121</v>
      </c>
      <c r="R725" s="1" t="s">
        <v>488</v>
      </c>
      <c r="S725" s="1" t="s">
        <v>7</v>
      </c>
      <c r="T725" s="1" t="s">
        <v>1463</v>
      </c>
      <c r="U725" s="1" t="s">
        <v>1453</v>
      </c>
      <c r="V725" s="4" t="str">
        <f>VLOOKUP(T725,'[2]15 16 Budget'!$D$4:$I$1196,4,FALSE)</f>
        <v xml:space="preserve">                         -  </v>
      </c>
      <c r="X725" s="4">
        <f>VLOOKUP(T725,'[2]15 16 Budget'!$D$4:$I$1196,6,FALSE)</f>
        <v>0</v>
      </c>
    </row>
    <row r="726" spans="17:24" x14ac:dyDescent="0.25">
      <c r="Q726" s="1" t="s">
        <v>10</v>
      </c>
      <c r="R726" s="1" t="s">
        <v>488</v>
      </c>
      <c r="S726" s="1" t="s">
        <v>7</v>
      </c>
      <c r="T726" s="1" t="s">
        <v>1464</v>
      </c>
      <c r="U726" s="1" t="s">
        <v>1453</v>
      </c>
      <c r="V726" s="4" t="str">
        <f>VLOOKUP(T726,'[2]15 16 Budget'!$D$4:$I$1196,4,FALSE)</f>
        <v xml:space="preserve">                         -  </v>
      </c>
      <c r="X726" s="4">
        <f>VLOOKUP(T726,'[2]15 16 Budget'!$D$4:$I$1196,6,FALSE)</f>
        <v>0</v>
      </c>
    </row>
    <row r="727" spans="17:24" x14ac:dyDescent="0.25">
      <c r="Q727" s="1" t="s">
        <v>59</v>
      </c>
      <c r="R727" s="1" t="s">
        <v>488</v>
      </c>
      <c r="S727" s="1" t="s">
        <v>7</v>
      </c>
      <c r="T727" s="1" t="s">
        <v>1465</v>
      </c>
      <c r="U727" s="1" t="s">
        <v>1453</v>
      </c>
      <c r="V727" s="4" t="str">
        <f>VLOOKUP(T727,'[2]15 16 Budget'!$D$4:$I$1196,4,FALSE)</f>
        <v xml:space="preserve">                         -  </v>
      </c>
      <c r="X727" s="4">
        <f>VLOOKUP(T727,'[2]15 16 Budget'!$D$4:$I$1196,6,FALSE)</f>
        <v>0</v>
      </c>
    </row>
    <row r="728" spans="17:24" x14ac:dyDescent="0.25">
      <c r="Q728" s="1" t="s">
        <v>132</v>
      </c>
      <c r="R728" s="1" t="s">
        <v>488</v>
      </c>
      <c r="S728" s="1" t="s">
        <v>7</v>
      </c>
      <c r="T728" s="1" t="s">
        <v>1466</v>
      </c>
      <c r="U728" s="1" t="s">
        <v>1453</v>
      </c>
      <c r="V728" s="4" t="str">
        <f>VLOOKUP(T728,'[2]15 16 Budget'!$D$4:$I$1196,4,FALSE)</f>
        <v xml:space="preserve">                         -  </v>
      </c>
      <c r="X728" s="4">
        <f>VLOOKUP(T728,'[2]15 16 Budget'!$D$4:$I$1196,6,FALSE)</f>
        <v>0</v>
      </c>
    </row>
    <row r="729" spans="17:24" x14ac:dyDescent="0.25">
      <c r="Q729" s="1" t="s">
        <v>136</v>
      </c>
      <c r="R729" s="1" t="s">
        <v>488</v>
      </c>
      <c r="S729" s="1" t="s">
        <v>7</v>
      </c>
      <c r="T729" s="1" t="s">
        <v>1467</v>
      </c>
      <c r="U729" s="1" t="s">
        <v>1453</v>
      </c>
      <c r="V729" s="4" t="str">
        <f>VLOOKUP(T729,'[2]15 16 Budget'!$D$4:$I$1196,4,FALSE)</f>
        <v xml:space="preserve">                         -  </v>
      </c>
      <c r="X729" s="4">
        <f>VLOOKUP(T729,'[2]15 16 Budget'!$D$4:$I$1196,6,FALSE)</f>
        <v>0</v>
      </c>
    </row>
    <row r="730" spans="17:24" x14ac:dyDescent="0.25">
      <c r="Q730" s="1" t="s">
        <v>140</v>
      </c>
      <c r="R730" s="1" t="s">
        <v>488</v>
      </c>
      <c r="S730" s="1" t="s">
        <v>7</v>
      </c>
      <c r="T730" s="1" t="s">
        <v>1468</v>
      </c>
      <c r="U730" s="1" t="s">
        <v>1453</v>
      </c>
      <c r="V730" s="4">
        <f>VLOOKUP(T730,'[2]15 16 Budget'!$D$4:$I$1196,4,FALSE)</f>
        <v>0</v>
      </c>
      <c r="X730" s="4">
        <f>VLOOKUP(T730,'[2]15 16 Budget'!$D$4:$I$1196,6,FALSE)</f>
        <v>0</v>
      </c>
    </row>
    <row r="731" spans="17:24" x14ac:dyDescent="0.25">
      <c r="Q731" s="1" t="s">
        <v>6</v>
      </c>
      <c r="R731" s="1" t="s">
        <v>492</v>
      </c>
      <c r="S731" s="1" t="s">
        <v>7</v>
      </c>
      <c r="T731" s="1" t="s">
        <v>1469</v>
      </c>
      <c r="U731" s="1" t="s">
        <v>1470</v>
      </c>
      <c r="V731" s="4">
        <f>VLOOKUP(T731,'[2]15 16 Budget'!$D$4:$I$1196,4,FALSE)</f>
        <v>132.44999999999999</v>
      </c>
      <c r="X731" s="4">
        <f>VLOOKUP(T731,'[2]15 16 Budget'!$D$4:$I$1196,6,FALSE)</f>
        <v>0</v>
      </c>
    </row>
    <row r="732" spans="17:24" x14ac:dyDescent="0.25">
      <c r="Q732" s="1" t="s">
        <v>136</v>
      </c>
      <c r="R732" s="1" t="s">
        <v>496</v>
      </c>
      <c r="S732" s="1" t="s">
        <v>7</v>
      </c>
      <c r="T732" s="1" t="s">
        <v>1471</v>
      </c>
      <c r="U732" s="1" t="s">
        <v>1472</v>
      </c>
      <c r="V732" s="4" t="str">
        <f>VLOOKUP(T732,'[2]15 16 Budget'!$D$4:$I$1196,4,FALSE)</f>
        <v xml:space="preserve">                         -  </v>
      </c>
      <c r="X732" s="4">
        <f>VLOOKUP(T732,'[2]15 16 Budget'!$D$4:$I$1196,6,FALSE)</f>
        <v>0</v>
      </c>
    </row>
    <row r="733" spans="17:24" x14ac:dyDescent="0.25">
      <c r="Q733" s="1" t="s">
        <v>6</v>
      </c>
      <c r="R733" s="1" t="s">
        <v>499</v>
      </c>
      <c r="S733" s="1" t="s">
        <v>7</v>
      </c>
      <c r="T733" s="1" t="s">
        <v>1473</v>
      </c>
      <c r="U733" s="1" t="s">
        <v>1474</v>
      </c>
      <c r="V733" s="4" t="str">
        <f>VLOOKUP(T733,'[2]15 16 Budget'!$D$4:$I$1196,4,FALSE)</f>
        <v xml:space="preserve">                         -  </v>
      </c>
      <c r="X733" s="4">
        <f>VLOOKUP(T733,'[2]15 16 Budget'!$D$4:$I$1196,6,FALSE)</f>
        <v>0</v>
      </c>
    </row>
    <row r="734" spans="17:24" x14ac:dyDescent="0.25">
      <c r="Q734" s="1" t="s">
        <v>16</v>
      </c>
      <c r="R734" s="1" t="s">
        <v>499</v>
      </c>
      <c r="S734" s="1" t="s">
        <v>27</v>
      </c>
      <c r="T734" s="1" t="s">
        <v>1475</v>
      </c>
      <c r="U734" s="1" t="s">
        <v>1476</v>
      </c>
      <c r="V734" s="4">
        <f>VLOOKUP(T734,'[2]15 16 Budget'!$D$4:$I$1196,4,FALSE)</f>
        <v>1381301.72</v>
      </c>
      <c r="X734" s="4">
        <f>VLOOKUP(T734,'[2]15 16 Budget'!$D$4:$I$1196,6,FALSE)</f>
        <v>1500000</v>
      </c>
    </row>
    <row r="735" spans="17:24" x14ac:dyDescent="0.25">
      <c r="Q735" s="1" t="s">
        <v>36</v>
      </c>
      <c r="R735" s="1" t="s">
        <v>499</v>
      </c>
      <c r="S735" s="1" t="s">
        <v>7</v>
      </c>
      <c r="T735" s="1" t="s">
        <v>1477</v>
      </c>
      <c r="U735" s="1" t="s">
        <v>1474</v>
      </c>
      <c r="V735" s="4" t="str">
        <f>VLOOKUP(T735,'[2]15 16 Budget'!$D$4:$I$1196,4,FALSE)</f>
        <v xml:space="preserve">                         -  </v>
      </c>
      <c r="X735" s="4">
        <f>VLOOKUP(T735,'[2]15 16 Budget'!$D$4:$I$1196,6,FALSE)</f>
        <v>0</v>
      </c>
    </row>
    <row r="736" spans="17:24" x14ac:dyDescent="0.25">
      <c r="Q736" s="1" t="s">
        <v>46</v>
      </c>
      <c r="R736" s="1" t="s">
        <v>499</v>
      </c>
      <c r="S736" s="1" t="s">
        <v>61</v>
      </c>
      <c r="T736" s="1" t="s">
        <v>1478</v>
      </c>
      <c r="U736" s="1" t="s">
        <v>1479</v>
      </c>
      <c r="V736" s="4" t="str">
        <f>VLOOKUP(T736,'[2]15 16 Budget'!$D$4:$I$1196,4,FALSE)</f>
        <v xml:space="preserve">                         -  </v>
      </c>
      <c r="X736" s="4">
        <f>VLOOKUP(T736,'[2]15 16 Budget'!$D$4:$I$1196,6,FALSE)</f>
        <v>0</v>
      </c>
    </row>
    <row r="737" spans="17:24" x14ac:dyDescent="0.25">
      <c r="Q737" s="1" t="s">
        <v>66</v>
      </c>
      <c r="R737" s="1" t="s">
        <v>499</v>
      </c>
      <c r="S737" s="1" t="s">
        <v>7</v>
      </c>
      <c r="T737" s="1" t="s">
        <v>1480</v>
      </c>
      <c r="U737" s="1" t="s">
        <v>1474</v>
      </c>
      <c r="V737" s="4" t="str">
        <f>VLOOKUP(T737,'[2]15 16 Budget'!$D$4:$I$1196,4,FALSE)</f>
        <v xml:space="preserve">                         -  </v>
      </c>
      <c r="X737" s="4">
        <f>VLOOKUP(T737,'[2]15 16 Budget'!$D$4:$I$1196,6,FALSE)</f>
        <v>0</v>
      </c>
    </row>
    <row r="738" spans="17:24" x14ac:dyDescent="0.25">
      <c r="Q738" s="1" t="s">
        <v>74</v>
      </c>
      <c r="R738" s="1" t="s">
        <v>499</v>
      </c>
      <c r="S738" s="1" t="s">
        <v>7</v>
      </c>
      <c r="T738" s="1" t="s">
        <v>1481</v>
      </c>
      <c r="U738" s="1" t="s">
        <v>1474</v>
      </c>
      <c r="V738" s="4" t="str">
        <f>VLOOKUP(T738,'[2]15 16 Budget'!$D$4:$I$1196,4,FALSE)</f>
        <v xml:space="preserve">                         -  </v>
      </c>
      <c r="X738" s="4">
        <f>VLOOKUP(T738,'[2]15 16 Budget'!$D$4:$I$1196,6,FALSE)</f>
        <v>0</v>
      </c>
    </row>
    <row r="739" spans="17:24" x14ac:dyDescent="0.25">
      <c r="Q739" s="1" t="s">
        <v>78</v>
      </c>
      <c r="R739" s="1" t="s">
        <v>499</v>
      </c>
      <c r="S739" s="1" t="s">
        <v>89</v>
      </c>
      <c r="T739" s="1" t="s">
        <v>1482</v>
      </c>
      <c r="U739" s="1" t="s">
        <v>1483</v>
      </c>
      <c r="V739" s="4">
        <f>VLOOKUP(T739,'[2]15 16 Budget'!$D$4:$I$1196,4,FALSE)</f>
        <v>0</v>
      </c>
      <c r="X739" s="4">
        <f>VLOOKUP(T739,'[2]15 16 Budget'!$D$4:$I$1196,6,FALSE)</f>
        <v>5454</v>
      </c>
    </row>
    <row r="740" spans="17:24" x14ac:dyDescent="0.25">
      <c r="Q740" s="1" t="s">
        <v>98</v>
      </c>
      <c r="R740" s="1" t="s">
        <v>499</v>
      </c>
      <c r="S740" s="1" t="s">
        <v>7</v>
      </c>
      <c r="T740" s="1" t="s">
        <v>1484</v>
      </c>
      <c r="U740" s="1" t="s">
        <v>1474</v>
      </c>
      <c r="V740" s="4">
        <f>VLOOKUP(T740,'[2]15 16 Budget'!$D$4:$I$1196,4,FALSE)</f>
        <v>168.28</v>
      </c>
      <c r="X740" s="4">
        <f>VLOOKUP(T740,'[2]15 16 Budget'!$D$4:$I$1196,6,FALSE)</f>
        <v>4545</v>
      </c>
    </row>
    <row r="741" spans="17:24" x14ac:dyDescent="0.25">
      <c r="Q741" s="1" t="s">
        <v>102</v>
      </c>
      <c r="R741" s="1" t="s">
        <v>499</v>
      </c>
      <c r="S741" s="1" t="s">
        <v>7</v>
      </c>
      <c r="T741" s="1" t="s">
        <v>1485</v>
      </c>
      <c r="U741" s="1" t="s">
        <v>1486</v>
      </c>
      <c r="V741" s="4">
        <f>VLOOKUP(T741,'[2]15 16 Budget'!$D$4:$I$1196,4,FALSE)</f>
        <v>0</v>
      </c>
      <c r="X741" s="4">
        <f>VLOOKUP(T741,'[2]15 16 Budget'!$D$4:$I$1196,6,FALSE)</f>
        <v>4545</v>
      </c>
    </row>
    <row r="742" spans="17:24" x14ac:dyDescent="0.25">
      <c r="Q742" s="1" t="s">
        <v>110</v>
      </c>
      <c r="R742" s="1" t="s">
        <v>499</v>
      </c>
      <c r="S742" s="1" t="s">
        <v>111</v>
      </c>
      <c r="T742" s="1" t="s">
        <v>1487</v>
      </c>
      <c r="U742" s="1" t="s">
        <v>1488</v>
      </c>
      <c r="V742" s="4">
        <f>VLOOKUP(T742,'[2]15 16 Budget'!$D$4:$I$1196,4,FALSE)</f>
        <v>8600</v>
      </c>
      <c r="X742" s="4">
        <f>VLOOKUP(T742,'[2]15 16 Budget'!$D$4:$I$1196,6,FALSE)</f>
        <v>9000</v>
      </c>
    </row>
    <row r="743" spans="17:24" x14ac:dyDescent="0.25">
      <c r="Q743" s="1" t="s">
        <v>10</v>
      </c>
      <c r="R743" s="1" t="s">
        <v>499</v>
      </c>
      <c r="S743" s="1" t="s">
        <v>7</v>
      </c>
      <c r="T743" s="1" t="s">
        <v>1489</v>
      </c>
      <c r="U743" s="1" t="s">
        <v>1474</v>
      </c>
      <c r="V743" s="4">
        <f>VLOOKUP(T743,'[2]15 16 Budget'!$D$4:$I$1196,4,FALSE)</f>
        <v>472.98</v>
      </c>
      <c r="X743" s="4">
        <f>VLOOKUP(T743,'[2]15 16 Budget'!$D$4:$I$1196,6,FALSE)</f>
        <v>0</v>
      </c>
    </row>
    <row r="744" spans="17:24" x14ac:dyDescent="0.25">
      <c r="Q744" s="1" t="s">
        <v>10</v>
      </c>
      <c r="R744" s="1" t="s">
        <v>499</v>
      </c>
      <c r="S744" s="1" t="s">
        <v>1277</v>
      </c>
      <c r="T744" s="1" t="s">
        <v>1490</v>
      </c>
      <c r="U744" s="1" t="s">
        <v>1491</v>
      </c>
      <c r="V744" s="4" t="str">
        <f>VLOOKUP(T744,'[2]15 16 Budget'!$D$4:$I$1196,4,FALSE)</f>
        <v xml:space="preserve">                         -  </v>
      </c>
      <c r="X744" s="4">
        <f>VLOOKUP(T744,'[2]15 16 Budget'!$D$4:$I$1196,6,FALSE)</f>
        <v>0</v>
      </c>
    </row>
    <row r="745" spans="17:24" x14ac:dyDescent="0.25">
      <c r="Q745" s="1" t="s">
        <v>10</v>
      </c>
      <c r="R745" s="1" t="s">
        <v>499</v>
      </c>
      <c r="S745" s="1" t="s">
        <v>1279</v>
      </c>
      <c r="T745" s="1" t="s">
        <v>1492</v>
      </c>
      <c r="U745" s="1" t="s">
        <v>1493</v>
      </c>
      <c r="V745" s="4" t="str">
        <f>VLOOKUP(T745,'[2]15 16 Budget'!$D$4:$I$1196,4,FALSE)</f>
        <v xml:space="preserve">                         -  </v>
      </c>
      <c r="X745" s="4">
        <f>VLOOKUP(T745,'[2]15 16 Budget'!$D$4:$I$1196,6,FALSE)</f>
        <v>0</v>
      </c>
    </row>
    <row r="746" spans="17:24" x14ac:dyDescent="0.25">
      <c r="Q746" s="1" t="s">
        <v>10</v>
      </c>
      <c r="R746" s="1" t="s">
        <v>499</v>
      </c>
      <c r="S746" s="1" t="s">
        <v>1281</v>
      </c>
      <c r="T746" s="1" t="s">
        <v>1494</v>
      </c>
      <c r="U746" s="1" t="s">
        <v>1495</v>
      </c>
      <c r="V746" s="4" t="str">
        <f>VLOOKUP(T746,'[2]15 16 Budget'!$D$4:$I$1196,4,FALSE)</f>
        <v xml:space="preserve">                         -  </v>
      </c>
      <c r="X746" s="4">
        <f>VLOOKUP(T746,'[2]15 16 Budget'!$D$4:$I$1196,6,FALSE)</f>
        <v>0</v>
      </c>
    </row>
    <row r="747" spans="17:24" x14ac:dyDescent="0.25">
      <c r="Q747" s="1" t="s">
        <v>59</v>
      </c>
      <c r="R747" s="1" t="s">
        <v>499</v>
      </c>
      <c r="S747" s="1" t="s">
        <v>7</v>
      </c>
      <c r="T747" s="1" t="s">
        <v>1496</v>
      </c>
      <c r="U747" s="1" t="s">
        <v>1474</v>
      </c>
      <c r="V747" s="4">
        <f>VLOOKUP(T747,'[2]15 16 Budget'!$D$4:$I$1196,4,FALSE)</f>
        <v>33329.18</v>
      </c>
      <c r="X747" s="4">
        <f>VLOOKUP(T747,'[2]15 16 Budget'!$D$4:$I$1196,6,FALSE)</f>
        <v>36000</v>
      </c>
    </row>
    <row r="748" spans="17:24" x14ac:dyDescent="0.25">
      <c r="Q748" s="1" t="s">
        <v>59</v>
      </c>
      <c r="R748" s="1" t="s">
        <v>499</v>
      </c>
      <c r="S748" s="1" t="s">
        <v>1277</v>
      </c>
      <c r="T748" s="1" t="s">
        <v>1497</v>
      </c>
      <c r="U748" s="1" t="s">
        <v>1491</v>
      </c>
      <c r="V748" s="4" t="str">
        <f>VLOOKUP(T748,'[2]15 16 Budget'!$D$4:$I$1196,4,FALSE)</f>
        <v xml:space="preserve">                         -  </v>
      </c>
      <c r="X748" s="4">
        <f>VLOOKUP(T748,'[2]15 16 Budget'!$D$4:$I$1196,6,FALSE)</f>
        <v>0</v>
      </c>
    </row>
    <row r="749" spans="17:24" x14ac:dyDescent="0.25">
      <c r="Q749" s="1" t="s">
        <v>59</v>
      </c>
      <c r="R749" s="1" t="s">
        <v>499</v>
      </c>
      <c r="S749" s="1" t="s">
        <v>1279</v>
      </c>
      <c r="T749" s="1" t="s">
        <v>1498</v>
      </c>
      <c r="U749" s="1" t="s">
        <v>1493</v>
      </c>
      <c r="V749" s="4" t="str">
        <f>VLOOKUP(T749,'[2]15 16 Budget'!$D$4:$I$1196,4,FALSE)</f>
        <v xml:space="preserve">                         -  </v>
      </c>
      <c r="X749" s="4">
        <f>VLOOKUP(T749,'[2]15 16 Budget'!$D$4:$I$1196,6,FALSE)</f>
        <v>0</v>
      </c>
    </row>
    <row r="750" spans="17:24" x14ac:dyDescent="0.25">
      <c r="Q750" s="1" t="s">
        <v>59</v>
      </c>
      <c r="R750" s="1" t="s">
        <v>499</v>
      </c>
      <c r="S750" s="1" t="s">
        <v>1281</v>
      </c>
      <c r="T750" s="1" t="s">
        <v>1499</v>
      </c>
      <c r="U750" s="1" t="s">
        <v>1495</v>
      </c>
      <c r="V750" s="4" t="str">
        <f>VLOOKUP(T750,'[2]15 16 Budget'!$D$4:$I$1196,4,FALSE)</f>
        <v xml:space="preserve">                         -  </v>
      </c>
      <c r="X750" s="4">
        <f>VLOOKUP(T750,'[2]15 16 Budget'!$D$4:$I$1196,6,FALSE)</f>
        <v>0</v>
      </c>
    </row>
    <row r="751" spans="17:24" x14ac:dyDescent="0.25">
      <c r="Q751" s="1" t="s">
        <v>132</v>
      </c>
      <c r="R751" s="1" t="s">
        <v>499</v>
      </c>
      <c r="S751" s="1" t="s">
        <v>7</v>
      </c>
      <c r="T751" s="1" t="s">
        <v>1500</v>
      </c>
      <c r="U751" s="1" t="s">
        <v>1474</v>
      </c>
      <c r="V751" s="4">
        <f>VLOOKUP(T751,'[2]15 16 Budget'!$D$4:$I$1196,4,FALSE)</f>
        <v>8781.9599999999991</v>
      </c>
      <c r="X751" s="4">
        <f>VLOOKUP(T751,'[2]15 16 Budget'!$D$4:$I$1196,6,FALSE)</f>
        <v>11000</v>
      </c>
    </row>
    <row r="752" spans="17:24" x14ac:dyDescent="0.25">
      <c r="Q752" s="1" t="s">
        <v>132</v>
      </c>
      <c r="R752" s="1" t="s">
        <v>499</v>
      </c>
      <c r="S752" s="1" t="s">
        <v>1277</v>
      </c>
      <c r="T752" s="1" t="s">
        <v>1501</v>
      </c>
      <c r="U752" s="1" t="s">
        <v>1491</v>
      </c>
      <c r="V752" s="4" t="str">
        <f>VLOOKUP(T752,'[2]15 16 Budget'!$D$4:$I$1196,4,FALSE)</f>
        <v xml:space="preserve">                         -  </v>
      </c>
      <c r="X752" s="4">
        <f>VLOOKUP(T752,'[2]15 16 Budget'!$D$4:$I$1196,6,FALSE)</f>
        <v>0</v>
      </c>
    </row>
    <row r="753" spans="17:24" x14ac:dyDescent="0.25">
      <c r="Q753" s="1" t="s">
        <v>132</v>
      </c>
      <c r="R753" s="1" t="s">
        <v>499</v>
      </c>
      <c r="S753" s="1" t="s">
        <v>1279</v>
      </c>
      <c r="T753" s="1" t="s">
        <v>1502</v>
      </c>
      <c r="U753" s="1" t="s">
        <v>1493</v>
      </c>
      <c r="V753" s="4" t="str">
        <f>VLOOKUP(T753,'[2]15 16 Budget'!$D$4:$I$1196,4,FALSE)</f>
        <v xml:space="preserve">                         -  </v>
      </c>
      <c r="X753" s="4">
        <f>VLOOKUP(T753,'[2]15 16 Budget'!$D$4:$I$1196,6,FALSE)</f>
        <v>0</v>
      </c>
    </row>
    <row r="754" spans="17:24" x14ac:dyDescent="0.25">
      <c r="Q754" s="1" t="s">
        <v>132</v>
      </c>
      <c r="R754" s="1" t="s">
        <v>499</v>
      </c>
      <c r="S754" s="1" t="s">
        <v>1281</v>
      </c>
      <c r="T754" s="1" t="s">
        <v>1503</v>
      </c>
      <c r="U754" s="1" t="s">
        <v>1495</v>
      </c>
      <c r="V754" s="4" t="str">
        <f>VLOOKUP(T754,'[2]15 16 Budget'!$D$4:$I$1196,4,FALSE)</f>
        <v xml:space="preserve">                         -  </v>
      </c>
      <c r="X754" s="4">
        <f>VLOOKUP(T754,'[2]15 16 Budget'!$D$4:$I$1196,6,FALSE)</f>
        <v>0</v>
      </c>
    </row>
    <row r="755" spans="17:24" x14ac:dyDescent="0.25">
      <c r="Q755" s="1" t="s">
        <v>136</v>
      </c>
      <c r="R755" s="1" t="s">
        <v>499</v>
      </c>
      <c r="S755" s="1" t="s">
        <v>7</v>
      </c>
      <c r="T755" s="1" t="s">
        <v>1504</v>
      </c>
      <c r="U755" s="1" t="s">
        <v>1474</v>
      </c>
      <c r="V755" s="4">
        <f>VLOOKUP(T755,'[2]15 16 Budget'!$D$4:$I$1196,4,FALSE)</f>
        <v>32481.200000000001</v>
      </c>
      <c r="X755" s="4">
        <f>VLOOKUP(T755,'[2]15 16 Budget'!$D$4:$I$1196,6,FALSE)</f>
        <v>35000</v>
      </c>
    </row>
    <row r="756" spans="17:24" x14ac:dyDescent="0.25">
      <c r="Q756" s="1" t="s">
        <v>136</v>
      </c>
      <c r="R756" s="1" t="s">
        <v>499</v>
      </c>
      <c r="S756" s="1" t="s">
        <v>1277</v>
      </c>
      <c r="T756" s="1" t="s">
        <v>1505</v>
      </c>
      <c r="U756" s="1" t="s">
        <v>1491</v>
      </c>
      <c r="V756" s="4">
        <f>VLOOKUP(T756,'[2]15 16 Budget'!$D$4:$I$1196,4,FALSE)</f>
        <v>2528.1799999999998</v>
      </c>
      <c r="X756" s="4">
        <f>VLOOKUP(T756,'[2]15 16 Budget'!$D$4:$I$1196,6,FALSE)</f>
        <v>0</v>
      </c>
    </row>
    <row r="757" spans="17:24" x14ac:dyDescent="0.25">
      <c r="Q757" s="1" t="s">
        <v>136</v>
      </c>
      <c r="R757" s="1" t="s">
        <v>499</v>
      </c>
      <c r="S757" s="1" t="s">
        <v>1279</v>
      </c>
      <c r="T757" s="1" t="s">
        <v>1506</v>
      </c>
      <c r="U757" s="1" t="s">
        <v>1493</v>
      </c>
      <c r="V757" s="4" t="str">
        <f>VLOOKUP(T757,'[2]15 16 Budget'!$D$4:$I$1196,4,FALSE)</f>
        <v xml:space="preserve">                         -  </v>
      </c>
      <c r="X757" s="4">
        <f>VLOOKUP(T757,'[2]15 16 Budget'!$D$4:$I$1196,6,FALSE)</f>
        <v>0</v>
      </c>
    </row>
    <row r="758" spans="17:24" x14ac:dyDescent="0.25">
      <c r="Q758" s="1" t="s">
        <v>136</v>
      </c>
      <c r="R758" s="1" t="s">
        <v>499</v>
      </c>
      <c r="S758" s="1" t="s">
        <v>1281</v>
      </c>
      <c r="T758" s="1" t="s">
        <v>1507</v>
      </c>
      <c r="U758" s="1" t="s">
        <v>1495</v>
      </c>
      <c r="V758" s="4" t="str">
        <f>VLOOKUP(T758,'[2]15 16 Budget'!$D$4:$I$1196,4,FALSE)</f>
        <v xml:space="preserve">                         -  </v>
      </c>
      <c r="X758" s="4">
        <f>VLOOKUP(T758,'[2]15 16 Budget'!$D$4:$I$1196,6,FALSE)</f>
        <v>0</v>
      </c>
    </row>
    <row r="759" spans="17:24" x14ac:dyDescent="0.25">
      <c r="Q759" s="1" t="s">
        <v>140</v>
      </c>
      <c r="R759" s="1" t="s">
        <v>499</v>
      </c>
      <c r="S759" s="1" t="s">
        <v>7</v>
      </c>
      <c r="T759" s="1" t="s">
        <v>1508</v>
      </c>
      <c r="U759" s="1" t="s">
        <v>1474</v>
      </c>
      <c r="V759" s="4">
        <f>VLOOKUP(T759,'[2]15 16 Budget'!$D$4:$I$1196,4,FALSE)</f>
        <v>1000000</v>
      </c>
      <c r="X759" s="4">
        <f>VLOOKUP(T759,'[2]15 16 Budget'!$D$4:$I$1196,6,FALSE)</f>
        <v>1500000</v>
      </c>
    </row>
    <row r="760" spans="17:24" x14ac:dyDescent="0.25">
      <c r="Q760" s="1" t="s">
        <v>78</v>
      </c>
      <c r="R760" s="1" t="s">
        <v>503</v>
      </c>
      <c r="S760" s="1" t="s">
        <v>89</v>
      </c>
      <c r="T760" s="1" t="s">
        <v>1509</v>
      </c>
      <c r="U760" s="1" t="s">
        <v>1510</v>
      </c>
      <c r="V760" s="4">
        <f>VLOOKUP(T760,'[2]15 16 Budget'!$D$4:$I$1196,4,FALSE)</f>
        <v>47655.199999999997</v>
      </c>
      <c r="X760" s="4">
        <f>VLOOKUP(T760,'[2]15 16 Budget'!$D$4:$I$1196,6,FALSE)</f>
        <v>90900</v>
      </c>
    </row>
    <row r="761" spans="17:24" x14ac:dyDescent="0.25">
      <c r="Q761" s="1" t="s">
        <v>106</v>
      </c>
      <c r="R761" s="1" t="s">
        <v>503</v>
      </c>
      <c r="S761" s="1" t="s">
        <v>7</v>
      </c>
      <c r="T761" s="1" t="s">
        <v>1511</v>
      </c>
      <c r="U761" s="1" t="s">
        <v>1512</v>
      </c>
      <c r="V761" s="4" t="str">
        <f>VLOOKUP(T761,'[2]15 16 Budget'!$D$4:$I$1196,4,FALSE)</f>
        <v xml:space="preserve">                         -  </v>
      </c>
      <c r="X761" s="4">
        <f>VLOOKUP(T761,'[2]15 16 Budget'!$D$4:$I$1196,6,FALSE)</f>
        <v>0</v>
      </c>
    </row>
    <row r="762" spans="17:24" x14ac:dyDescent="0.25">
      <c r="Q762" s="1" t="s">
        <v>6</v>
      </c>
      <c r="R762" s="1" t="s">
        <v>507</v>
      </c>
      <c r="S762" s="1" t="s">
        <v>7</v>
      </c>
      <c r="T762" s="1" t="s">
        <v>1513</v>
      </c>
      <c r="U762" s="1" t="s">
        <v>1514</v>
      </c>
      <c r="V762" s="4">
        <f>VLOOKUP(T762,'[2]15 16 Budget'!$D$4:$I$1196,4,FALSE)</f>
        <v>17159.68</v>
      </c>
      <c r="X762" s="4">
        <f>VLOOKUP(T762,'[2]15 16 Budget'!$D$4:$I$1196,6,FALSE)</f>
        <v>0</v>
      </c>
    </row>
    <row r="763" spans="17:24" x14ac:dyDescent="0.25">
      <c r="Q763" s="1" t="s">
        <v>16</v>
      </c>
      <c r="R763" s="1" t="s">
        <v>507</v>
      </c>
      <c r="S763" s="1" t="s">
        <v>22</v>
      </c>
      <c r="T763" s="1" t="s">
        <v>1515</v>
      </c>
      <c r="U763" s="1" t="s">
        <v>1516</v>
      </c>
      <c r="V763" s="4">
        <f>VLOOKUP(T763,'[2]15 16 Budget'!$D$4:$I$1196,4,FALSE)</f>
        <v>5637.41</v>
      </c>
      <c r="X763" s="4">
        <f>VLOOKUP(T763,'[2]15 16 Budget'!$D$4:$I$1196,6,FALSE)</f>
        <v>0</v>
      </c>
    </row>
    <row r="764" spans="17:24" x14ac:dyDescent="0.25">
      <c r="Q764" s="1" t="s">
        <v>16</v>
      </c>
      <c r="R764" s="1" t="s">
        <v>507</v>
      </c>
      <c r="S764" s="1" t="s">
        <v>27</v>
      </c>
      <c r="T764" s="1" t="s">
        <v>1517</v>
      </c>
      <c r="U764" s="1" t="s">
        <v>1518</v>
      </c>
      <c r="V764" s="4" t="str">
        <f>VLOOKUP(T764,'[2]15 16 Budget'!$D$4:$I$1196,4,FALSE)</f>
        <v xml:space="preserve">                         -  </v>
      </c>
      <c r="X764" s="4">
        <f>VLOOKUP(T764,'[2]15 16 Budget'!$D$4:$I$1196,6,FALSE)</f>
        <v>0</v>
      </c>
    </row>
    <row r="765" spans="17:24" x14ac:dyDescent="0.25">
      <c r="Q765" s="1" t="s">
        <v>32</v>
      </c>
      <c r="R765" s="1" t="s">
        <v>507</v>
      </c>
      <c r="S765" s="1" t="s">
        <v>7</v>
      </c>
      <c r="T765" s="1" t="s">
        <v>1519</v>
      </c>
      <c r="U765" s="1" t="s">
        <v>1514</v>
      </c>
      <c r="V765" s="4" t="str">
        <f>VLOOKUP(T765,'[2]15 16 Budget'!$D$4:$I$1196,4,FALSE)</f>
        <v xml:space="preserve">                         -  </v>
      </c>
      <c r="X765" s="4">
        <f>VLOOKUP(T765,'[2]15 16 Budget'!$D$4:$I$1196,6,FALSE)</f>
        <v>0</v>
      </c>
    </row>
    <row r="766" spans="17:24" x14ac:dyDescent="0.25">
      <c r="Q766" s="1" t="s">
        <v>36</v>
      </c>
      <c r="R766" s="1" t="s">
        <v>507</v>
      </c>
      <c r="S766" s="1" t="s">
        <v>7</v>
      </c>
      <c r="T766" s="1" t="s">
        <v>1520</v>
      </c>
      <c r="U766" s="1" t="s">
        <v>1514</v>
      </c>
      <c r="V766" s="4" t="str">
        <f>VLOOKUP(T766,'[2]15 16 Budget'!$D$4:$I$1196,4,FALSE)</f>
        <v xml:space="preserve">                         -  </v>
      </c>
      <c r="X766" s="4">
        <f>VLOOKUP(T766,'[2]15 16 Budget'!$D$4:$I$1196,6,FALSE)</f>
        <v>0</v>
      </c>
    </row>
    <row r="767" spans="17:24" x14ac:dyDescent="0.25">
      <c r="Q767" s="1" t="s">
        <v>46</v>
      </c>
      <c r="R767" s="1" t="s">
        <v>507</v>
      </c>
      <c r="S767" s="1" t="s">
        <v>56</v>
      </c>
      <c r="T767" s="1" t="s">
        <v>1521</v>
      </c>
      <c r="U767" s="1" t="s">
        <v>1522</v>
      </c>
      <c r="V767" s="4">
        <f>VLOOKUP(T767,'[2]15 16 Budget'!$D$4:$I$1196,4,FALSE)</f>
        <v>19868.93</v>
      </c>
      <c r="X767" s="4">
        <f>VLOOKUP(T767,'[2]15 16 Budget'!$D$4:$I$1196,6,FALSE)</f>
        <v>0</v>
      </c>
    </row>
    <row r="768" spans="17:24" x14ac:dyDescent="0.25">
      <c r="Q768" s="1" t="s">
        <v>46</v>
      </c>
      <c r="R768" s="1" t="s">
        <v>507</v>
      </c>
      <c r="S768" s="1" t="s">
        <v>61</v>
      </c>
      <c r="T768" s="1" t="s">
        <v>1523</v>
      </c>
      <c r="U768" s="1" t="s">
        <v>1524</v>
      </c>
      <c r="V768" s="4">
        <f>VLOOKUP(T768,'[2]15 16 Budget'!$D$4:$I$1196,4,FALSE)</f>
        <v>12794.8</v>
      </c>
      <c r="X768" s="4">
        <f>VLOOKUP(T768,'[2]15 16 Budget'!$D$4:$I$1196,6,FALSE)</f>
        <v>47250</v>
      </c>
    </row>
    <row r="769" spans="17:24" x14ac:dyDescent="0.25">
      <c r="Q769" s="1" t="s">
        <v>66</v>
      </c>
      <c r="R769" s="1" t="s">
        <v>507</v>
      </c>
      <c r="S769" s="1" t="s">
        <v>7</v>
      </c>
      <c r="T769" s="1" t="s">
        <v>1525</v>
      </c>
      <c r="U769" s="1" t="s">
        <v>1514</v>
      </c>
      <c r="V769" s="4" t="str">
        <f>VLOOKUP(T769,'[2]15 16 Budget'!$D$4:$I$1196,4,FALSE)</f>
        <v xml:space="preserve">                         -  </v>
      </c>
      <c r="X769" s="4">
        <f>VLOOKUP(T769,'[2]15 16 Budget'!$D$4:$I$1196,6,FALSE)</f>
        <v>0</v>
      </c>
    </row>
    <row r="770" spans="17:24" x14ac:dyDescent="0.25">
      <c r="Q770" s="1" t="s">
        <v>70</v>
      </c>
      <c r="R770" s="1" t="s">
        <v>507</v>
      </c>
      <c r="S770" s="1" t="s">
        <v>7</v>
      </c>
      <c r="T770" s="1" t="s">
        <v>1526</v>
      </c>
      <c r="U770" s="1" t="s">
        <v>1514</v>
      </c>
      <c r="V770" s="4" t="str">
        <f>VLOOKUP(T770,'[2]15 16 Budget'!$D$4:$I$1196,4,FALSE)</f>
        <v xml:space="preserve">                         -  </v>
      </c>
      <c r="X770" s="4">
        <f>VLOOKUP(T770,'[2]15 16 Budget'!$D$4:$I$1196,6,FALSE)</f>
        <v>0</v>
      </c>
    </row>
    <row r="771" spans="17:24" x14ac:dyDescent="0.25">
      <c r="Q771" s="1" t="s">
        <v>74</v>
      </c>
      <c r="R771" s="1" t="s">
        <v>507</v>
      </c>
      <c r="S771" s="1" t="s">
        <v>7</v>
      </c>
      <c r="T771" s="1" t="s">
        <v>1527</v>
      </c>
      <c r="U771" s="1" t="s">
        <v>1514</v>
      </c>
      <c r="V771" s="4" t="str">
        <f>VLOOKUP(T771,'[2]15 16 Budget'!$D$4:$I$1196,4,FALSE)</f>
        <v xml:space="preserve">                         -  </v>
      </c>
      <c r="X771" s="4">
        <f>VLOOKUP(T771,'[2]15 16 Budget'!$D$4:$I$1196,6,FALSE)</f>
        <v>18180</v>
      </c>
    </row>
    <row r="772" spans="17:24" x14ac:dyDescent="0.25">
      <c r="Q772" s="1" t="s">
        <v>78</v>
      </c>
      <c r="R772" s="1" t="s">
        <v>507</v>
      </c>
      <c r="S772" s="1" t="s">
        <v>84</v>
      </c>
      <c r="T772" s="1" t="s">
        <v>1528</v>
      </c>
      <c r="U772" s="1" t="s">
        <v>1529</v>
      </c>
      <c r="V772" s="4">
        <f>VLOOKUP(T772,'[2]15 16 Budget'!$D$4:$I$1196,4,FALSE)</f>
        <v>61293.919999999998</v>
      </c>
      <c r="X772" s="4">
        <f>VLOOKUP(T772,'[2]15 16 Budget'!$D$4:$I$1196,6,FALSE)</f>
        <v>72720</v>
      </c>
    </row>
    <row r="773" spans="17:24" x14ac:dyDescent="0.25">
      <c r="Q773" s="1" t="s">
        <v>94</v>
      </c>
      <c r="R773" s="1" t="s">
        <v>507</v>
      </c>
      <c r="S773" s="1" t="s">
        <v>7</v>
      </c>
      <c r="T773" s="1" t="s">
        <v>1530</v>
      </c>
      <c r="U773" s="1" t="s">
        <v>1514</v>
      </c>
      <c r="V773" s="4">
        <f>VLOOKUP(T773,'[2]15 16 Budget'!$D$4:$I$1196,4,FALSE)</f>
        <v>1706.67</v>
      </c>
      <c r="X773" s="4">
        <f>VLOOKUP(T773,'[2]15 16 Budget'!$D$4:$I$1196,6,FALSE)</f>
        <v>0</v>
      </c>
    </row>
    <row r="774" spans="17:24" x14ac:dyDescent="0.25">
      <c r="Q774" s="1" t="s">
        <v>98</v>
      </c>
      <c r="R774" s="1" t="s">
        <v>507</v>
      </c>
      <c r="S774" s="1" t="s">
        <v>7</v>
      </c>
      <c r="T774" s="1" t="s">
        <v>1531</v>
      </c>
      <c r="U774" s="1" t="s">
        <v>1514</v>
      </c>
      <c r="V774" s="4">
        <f>VLOOKUP(T774,'[2]15 16 Budget'!$D$4:$I$1196,4,FALSE)</f>
        <v>652.66999999999996</v>
      </c>
      <c r="X774" s="4">
        <f>VLOOKUP(T774,'[2]15 16 Budget'!$D$4:$I$1196,6,FALSE)</f>
        <v>32724</v>
      </c>
    </row>
    <row r="775" spans="17:24" x14ac:dyDescent="0.25">
      <c r="Q775" s="1" t="s">
        <v>106</v>
      </c>
      <c r="R775" s="1" t="s">
        <v>507</v>
      </c>
      <c r="S775" s="1" t="s">
        <v>7</v>
      </c>
      <c r="T775" s="1" t="s">
        <v>1532</v>
      </c>
      <c r="U775" s="1" t="s">
        <v>1514</v>
      </c>
      <c r="V775" s="4" t="str">
        <f>VLOOKUP(T775,'[2]15 16 Budget'!$D$4:$I$1196,4,FALSE)</f>
        <v xml:space="preserve">                         -  </v>
      </c>
      <c r="X775" s="4">
        <f>VLOOKUP(T775,'[2]15 16 Budget'!$D$4:$I$1196,6,FALSE)</f>
        <v>0</v>
      </c>
    </row>
    <row r="776" spans="17:24" x14ac:dyDescent="0.25">
      <c r="Q776" s="1" t="s">
        <v>110</v>
      </c>
      <c r="R776" s="1" t="s">
        <v>507</v>
      </c>
      <c r="S776" s="1" t="s">
        <v>111</v>
      </c>
      <c r="T776" s="1" t="s">
        <v>1533</v>
      </c>
      <c r="U776" s="1" t="s">
        <v>1534</v>
      </c>
      <c r="V776" s="4" t="str">
        <f>VLOOKUP(T776,'[2]15 16 Budget'!$D$4:$I$1196,4,FALSE)</f>
        <v xml:space="preserve">                         -  </v>
      </c>
      <c r="X776" s="4">
        <f>VLOOKUP(T776,'[2]15 16 Budget'!$D$4:$I$1196,6,FALSE)</f>
        <v>0</v>
      </c>
    </row>
    <row r="777" spans="17:24" x14ac:dyDescent="0.25">
      <c r="Q777" s="1" t="s">
        <v>10</v>
      </c>
      <c r="R777" s="1" t="s">
        <v>507</v>
      </c>
      <c r="S777" s="1" t="s">
        <v>7</v>
      </c>
      <c r="T777" s="1" t="s">
        <v>1535</v>
      </c>
      <c r="U777" s="1" t="s">
        <v>1514</v>
      </c>
      <c r="V777" s="4">
        <f>VLOOKUP(T777,'[2]15 16 Budget'!$D$4:$I$1196,4,FALSE)</f>
        <v>14397.6</v>
      </c>
      <c r="X777" s="4">
        <f>VLOOKUP(T777,'[2]15 16 Budget'!$D$4:$I$1196,6,FALSE)</f>
        <v>31500</v>
      </c>
    </row>
    <row r="778" spans="17:24" x14ac:dyDescent="0.25">
      <c r="Q778" s="1" t="s">
        <v>59</v>
      </c>
      <c r="R778" s="1" t="s">
        <v>507</v>
      </c>
      <c r="S778" s="1" t="s">
        <v>7</v>
      </c>
      <c r="T778" s="1" t="s">
        <v>1536</v>
      </c>
      <c r="U778" s="1" t="s">
        <v>1514</v>
      </c>
      <c r="V778" s="4">
        <f>VLOOKUP(T778,'[2]15 16 Budget'!$D$4:$I$1196,4,FALSE)</f>
        <v>34063.31</v>
      </c>
      <c r="X778" s="4">
        <f>VLOOKUP(T778,'[2]15 16 Budget'!$D$4:$I$1196,6,FALSE)</f>
        <v>13635</v>
      </c>
    </row>
    <row r="779" spans="17:24" x14ac:dyDescent="0.25">
      <c r="Q779" s="1" t="s">
        <v>132</v>
      </c>
      <c r="R779" s="1" t="s">
        <v>507</v>
      </c>
      <c r="S779" s="1" t="s">
        <v>7</v>
      </c>
      <c r="T779" s="1" t="s">
        <v>1537</v>
      </c>
      <c r="U779" s="1" t="s">
        <v>1514</v>
      </c>
      <c r="V779" s="4">
        <f>VLOOKUP(T779,'[2]15 16 Budget'!$D$4:$I$1196,4,FALSE)</f>
        <v>3190.48</v>
      </c>
      <c r="X779" s="4">
        <f>VLOOKUP(T779,'[2]15 16 Budget'!$D$4:$I$1196,6,FALSE)</f>
        <v>0</v>
      </c>
    </row>
    <row r="780" spans="17:24" x14ac:dyDescent="0.25">
      <c r="Q780" s="1" t="s">
        <v>136</v>
      </c>
      <c r="R780" s="1" t="s">
        <v>507</v>
      </c>
      <c r="S780" s="1" t="s">
        <v>7</v>
      </c>
      <c r="T780" s="1" t="s">
        <v>1538</v>
      </c>
      <c r="U780" s="1" t="s">
        <v>1514</v>
      </c>
      <c r="V780" s="4">
        <f>VLOOKUP(T780,'[2]15 16 Budget'!$D$4:$I$1196,4,FALSE)</f>
        <v>23272.59</v>
      </c>
      <c r="X780" s="4">
        <f>VLOOKUP(T780,'[2]15 16 Budget'!$D$4:$I$1196,6,FALSE)</f>
        <v>459000</v>
      </c>
    </row>
    <row r="781" spans="17:24" x14ac:dyDescent="0.25">
      <c r="Q781" s="1" t="s">
        <v>140</v>
      </c>
      <c r="R781" s="1" t="s">
        <v>507</v>
      </c>
      <c r="S781" s="1" t="s">
        <v>7</v>
      </c>
      <c r="T781" s="1" t="s">
        <v>1539</v>
      </c>
      <c r="U781" s="1" t="s">
        <v>1514</v>
      </c>
      <c r="V781" s="4">
        <f>VLOOKUP(T781,'[2]15 16 Budget'!$D$4:$I$1196,4,FALSE)</f>
        <v>13823.89</v>
      </c>
      <c r="X781" s="4">
        <f>VLOOKUP(T781,'[2]15 16 Budget'!$D$4:$I$1196,6,FALSE)</f>
        <v>1495000</v>
      </c>
    </row>
    <row r="782" spans="17:24" x14ac:dyDescent="0.25">
      <c r="Q782" s="1" t="s">
        <v>16</v>
      </c>
      <c r="R782" s="1" t="s">
        <v>511</v>
      </c>
      <c r="S782" s="1" t="s">
        <v>27</v>
      </c>
      <c r="T782" s="1" t="s">
        <v>1540</v>
      </c>
      <c r="U782" s="1" t="s">
        <v>1541</v>
      </c>
      <c r="V782" s="4" t="str">
        <f>VLOOKUP(T782,'[2]15 16 Budget'!$D$4:$I$1196,4,FALSE)</f>
        <v xml:space="preserve">                         -  </v>
      </c>
      <c r="X782" s="4">
        <f>VLOOKUP(T782,'[2]15 16 Budget'!$D$4:$I$1196,6,FALSE)</f>
        <v>0</v>
      </c>
    </row>
    <row r="783" spans="17:24" x14ac:dyDescent="0.25">
      <c r="Q783" s="1" t="s">
        <v>46</v>
      </c>
      <c r="R783" s="1" t="s">
        <v>515</v>
      </c>
      <c r="S783" s="1" t="s">
        <v>61</v>
      </c>
      <c r="T783" s="1" t="s">
        <v>1542</v>
      </c>
      <c r="U783" s="1" t="s">
        <v>516</v>
      </c>
      <c r="V783" s="4" t="str">
        <f>VLOOKUP(T783,'[2]15 16 Budget'!$D$4:$I$1196,4,FALSE)</f>
        <v xml:space="preserve">                         -  </v>
      </c>
      <c r="X783" s="4">
        <f>VLOOKUP(T783,'[2]15 16 Budget'!$D$4:$I$1196,6,FALSE)</f>
        <v>0</v>
      </c>
    </row>
    <row r="784" spans="17:24" x14ac:dyDescent="0.25">
      <c r="Q784" s="1" t="s">
        <v>140</v>
      </c>
      <c r="R784" s="1" t="s">
        <v>518</v>
      </c>
      <c r="S784" s="1" t="s">
        <v>7</v>
      </c>
      <c r="T784" s="1" t="s">
        <v>1543</v>
      </c>
      <c r="U784" s="1" t="s">
        <v>1544</v>
      </c>
      <c r="V784" s="4" t="str">
        <f>VLOOKUP(T784,'[2]15 16 Budget'!$D$4:$I$1196,4,FALSE)</f>
        <v xml:space="preserve">                         -  </v>
      </c>
      <c r="X784" s="4">
        <f>VLOOKUP(T784,'[2]15 16 Budget'!$D$4:$I$1196,6,FALSE)</f>
        <v>0</v>
      </c>
    </row>
    <row r="785" spans="17:24" x14ac:dyDescent="0.25">
      <c r="Q785" s="1" t="s">
        <v>74</v>
      </c>
      <c r="R785" s="1" t="s">
        <v>521</v>
      </c>
      <c r="S785" s="1" t="s">
        <v>7</v>
      </c>
      <c r="T785" s="1" t="s">
        <v>1545</v>
      </c>
      <c r="U785" s="1" t="s">
        <v>1546</v>
      </c>
      <c r="V785" s="4">
        <f>VLOOKUP(T785,'[2]15 16 Budget'!$D$4:$I$1196,4,FALSE)</f>
        <v>10000</v>
      </c>
      <c r="X785" s="4">
        <f>VLOOKUP(T785,'[2]15 16 Budget'!$D$4:$I$1196,6,FALSE)</f>
        <v>0</v>
      </c>
    </row>
    <row r="786" spans="17:24" x14ac:dyDescent="0.25">
      <c r="Q786" s="1" t="s">
        <v>110</v>
      </c>
      <c r="R786" s="1" t="s">
        <v>521</v>
      </c>
      <c r="S786" s="1" t="s">
        <v>111</v>
      </c>
      <c r="T786" s="1" t="s">
        <v>1547</v>
      </c>
      <c r="U786" s="1" t="s">
        <v>1548</v>
      </c>
      <c r="V786" s="4" t="str">
        <f>VLOOKUP(T786,'[2]15 16 Budget'!$D$4:$I$1196,4,FALSE)</f>
        <v xml:space="preserve">                         -  </v>
      </c>
      <c r="X786" s="4">
        <f>VLOOKUP(T786,'[2]15 16 Budget'!$D$4:$I$1196,6,FALSE)</f>
        <v>0</v>
      </c>
    </row>
    <row r="787" spans="17:24" x14ac:dyDescent="0.25">
      <c r="Q787" s="1" t="s">
        <v>10</v>
      </c>
      <c r="R787" s="1" t="s">
        <v>521</v>
      </c>
      <c r="S787" s="1" t="s">
        <v>7</v>
      </c>
      <c r="T787" s="1" t="s">
        <v>1549</v>
      </c>
      <c r="U787" s="1" t="s">
        <v>1546</v>
      </c>
      <c r="V787" s="4">
        <f>VLOOKUP(T787,'[2]15 16 Budget'!$D$4:$I$1196,4,FALSE)</f>
        <v>600000</v>
      </c>
      <c r="X787" s="4">
        <f>VLOOKUP(T787,'[2]15 16 Budget'!$D$4:$I$1196,6,FALSE)</f>
        <v>666000</v>
      </c>
    </row>
    <row r="788" spans="17:24" x14ac:dyDescent="0.25">
      <c r="Q788" s="1" t="s">
        <v>136</v>
      </c>
      <c r="R788" s="1" t="s">
        <v>521</v>
      </c>
      <c r="S788" s="1" t="s">
        <v>7</v>
      </c>
      <c r="T788" s="1" t="s">
        <v>1550</v>
      </c>
      <c r="U788" s="1" t="s">
        <v>1546</v>
      </c>
      <c r="V788" s="4">
        <f>VLOOKUP(T788,'[2]15 16 Budget'!$D$4:$I$1196,4,FALSE)</f>
        <v>900000</v>
      </c>
      <c r="X788" s="4">
        <f>VLOOKUP(T788,'[2]15 16 Budget'!$D$4:$I$1196,6,FALSE)</f>
        <v>630000</v>
      </c>
    </row>
    <row r="789" spans="17:24" x14ac:dyDescent="0.25">
      <c r="Q789" s="1" t="s">
        <v>110</v>
      </c>
      <c r="R789" s="1" t="s">
        <v>524</v>
      </c>
      <c r="S789" s="1" t="s">
        <v>111</v>
      </c>
      <c r="T789" s="1" t="s">
        <v>1551</v>
      </c>
      <c r="U789" s="1" t="s">
        <v>1552</v>
      </c>
      <c r="V789" s="4">
        <f>VLOOKUP(T789,'[2]15 16 Budget'!$D$4:$I$1196,4,FALSE)</f>
        <v>120000</v>
      </c>
      <c r="X789" s="4">
        <f>VLOOKUP(T789,'[2]15 16 Budget'!$D$4:$I$1196,6,FALSE)</f>
        <v>0</v>
      </c>
    </row>
    <row r="790" spans="17:24" x14ac:dyDescent="0.25">
      <c r="Q790" s="1" t="s">
        <v>110</v>
      </c>
      <c r="R790" s="1" t="s">
        <v>524</v>
      </c>
      <c r="S790" s="1" t="s">
        <v>116</v>
      </c>
      <c r="T790" s="1" t="s">
        <v>1553</v>
      </c>
      <c r="U790" s="1" t="s">
        <v>1554</v>
      </c>
      <c r="V790" s="4" t="str">
        <f>VLOOKUP(T790,'[2]15 16 Budget'!$D$4:$I$1196,4,FALSE)</f>
        <v xml:space="preserve">                         -  </v>
      </c>
      <c r="X790" s="4">
        <f>VLOOKUP(T790,'[2]15 16 Budget'!$D$4:$I$1196,6,FALSE)</f>
        <v>909000</v>
      </c>
    </row>
    <row r="791" spans="17:24" x14ac:dyDescent="0.25">
      <c r="Q791" s="1" t="s">
        <v>10</v>
      </c>
      <c r="R791" s="1" t="s">
        <v>524</v>
      </c>
      <c r="S791" s="1" t="s">
        <v>7</v>
      </c>
      <c r="T791" s="1" t="s">
        <v>1555</v>
      </c>
      <c r="U791" s="1" t="s">
        <v>1556</v>
      </c>
      <c r="V791" s="4" t="str">
        <f>VLOOKUP(T791,'[2]15 16 Budget'!$D$4:$I$1196,4,FALSE)</f>
        <v xml:space="preserve">                         -  </v>
      </c>
      <c r="X791" s="4">
        <f>VLOOKUP(T791,'[2]15 16 Budget'!$D$4:$I$1196,6,FALSE)</f>
        <v>0</v>
      </c>
    </row>
    <row r="792" spans="17:24" x14ac:dyDescent="0.25">
      <c r="Q792" s="1" t="s">
        <v>136</v>
      </c>
      <c r="R792" s="1" t="s">
        <v>524</v>
      </c>
      <c r="S792" s="1" t="s">
        <v>7</v>
      </c>
      <c r="T792" s="1" t="s">
        <v>1557</v>
      </c>
      <c r="U792" s="1" t="s">
        <v>1556</v>
      </c>
      <c r="V792" s="4" t="str">
        <f>VLOOKUP(T792,'[2]15 16 Budget'!$D$4:$I$1196,4,FALSE)</f>
        <v xml:space="preserve">                         -  </v>
      </c>
      <c r="X792" s="4">
        <f>VLOOKUP(T792,'[2]15 16 Budget'!$D$4:$I$1196,6,FALSE)</f>
        <v>0</v>
      </c>
    </row>
    <row r="793" spans="17:24" x14ac:dyDescent="0.25">
      <c r="Q793" s="1" t="s">
        <v>74</v>
      </c>
      <c r="R793" s="1" t="s">
        <v>528</v>
      </c>
      <c r="S793" s="1" t="s">
        <v>7</v>
      </c>
      <c r="T793" s="1" t="s">
        <v>1558</v>
      </c>
      <c r="U793" s="1" t="s">
        <v>1559</v>
      </c>
      <c r="V793" s="4" t="str">
        <f>VLOOKUP(T793,'[2]15 16 Budget'!$D$4:$I$1196,4,FALSE)</f>
        <v xml:space="preserve">                         -  </v>
      </c>
      <c r="X793" s="4">
        <f>VLOOKUP(T793,'[2]15 16 Budget'!$D$4:$I$1196,6,FALSE)</f>
        <v>0</v>
      </c>
    </row>
    <row r="794" spans="17:24" x14ac:dyDescent="0.25">
      <c r="Q794" s="1" t="s">
        <v>78</v>
      </c>
      <c r="R794" s="1" t="s">
        <v>528</v>
      </c>
      <c r="S794" s="1" t="s">
        <v>84</v>
      </c>
      <c r="T794" s="1" t="s">
        <v>1560</v>
      </c>
      <c r="U794" s="1" t="s">
        <v>1561</v>
      </c>
      <c r="V794" s="4" t="str">
        <f>VLOOKUP(T794,'[2]15 16 Budget'!$D$4:$I$1196,4,FALSE)</f>
        <v xml:space="preserve">                         -  </v>
      </c>
      <c r="X794" s="4">
        <f>VLOOKUP(T794,'[2]15 16 Budget'!$D$4:$I$1196,6,FALSE)</f>
        <v>18180</v>
      </c>
    </row>
    <row r="795" spans="17:24" x14ac:dyDescent="0.25">
      <c r="Q795" s="1" t="s">
        <v>98</v>
      </c>
      <c r="R795" s="1" t="s">
        <v>528</v>
      </c>
      <c r="S795" s="1" t="s">
        <v>7</v>
      </c>
      <c r="T795" s="1" t="s">
        <v>1562</v>
      </c>
      <c r="U795" s="1" t="s">
        <v>1563</v>
      </c>
      <c r="V795" s="4">
        <f>VLOOKUP(T795,'[2]15 16 Budget'!$D$4:$I$1196,4,FALSE)</f>
        <v>0</v>
      </c>
      <c r="X795" s="4">
        <f>VLOOKUP(T795,'[2]15 16 Budget'!$D$4:$I$1196,6,FALSE)</f>
        <v>141349.5</v>
      </c>
    </row>
    <row r="796" spans="17:24" x14ac:dyDescent="0.25">
      <c r="Q796" s="1" t="s">
        <v>102</v>
      </c>
      <c r="R796" s="1" t="s">
        <v>528</v>
      </c>
      <c r="S796" s="1" t="s">
        <v>7</v>
      </c>
      <c r="T796" s="1" t="s">
        <v>1564</v>
      </c>
      <c r="U796" s="1" t="s">
        <v>1565</v>
      </c>
      <c r="V796" s="4">
        <f>VLOOKUP(T796,'[2]15 16 Budget'!$D$4:$I$1196,4,FALSE)</f>
        <v>0</v>
      </c>
      <c r="X796" s="4">
        <f>VLOOKUP(T796,'[2]15 16 Budget'!$D$4:$I$1196,6,FALSE)</f>
        <v>25452</v>
      </c>
    </row>
    <row r="797" spans="17:24" x14ac:dyDescent="0.25">
      <c r="Q797" s="1" t="s">
        <v>10</v>
      </c>
      <c r="R797" s="1" t="s">
        <v>528</v>
      </c>
      <c r="S797" s="1" t="s">
        <v>7</v>
      </c>
      <c r="T797" s="1" t="s">
        <v>1566</v>
      </c>
      <c r="U797" s="1" t="s">
        <v>1559</v>
      </c>
      <c r="V797" s="4" t="str">
        <f>VLOOKUP(T797,'[2]15 16 Budget'!$D$4:$I$1196,4,FALSE)</f>
        <v xml:space="preserve">                         -  </v>
      </c>
      <c r="X797" s="4">
        <f>VLOOKUP(T797,'[2]15 16 Budget'!$D$4:$I$1196,6,FALSE)</f>
        <v>481500</v>
      </c>
    </row>
    <row r="798" spans="17:24" x14ac:dyDescent="0.25">
      <c r="Q798" s="1" t="s">
        <v>59</v>
      </c>
      <c r="R798" s="1" t="s">
        <v>528</v>
      </c>
      <c r="S798" s="1" t="s">
        <v>7</v>
      </c>
      <c r="T798" s="1" t="s">
        <v>1567</v>
      </c>
      <c r="U798" s="1" t="s">
        <v>1559</v>
      </c>
      <c r="V798" s="4" t="str">
        <f>VLOOKUP(T798,'[2]15 16 Budget'!$D$4:$I$1196,4,FALSE)</f>
        <v xml:space="preserve">                         -  </v>
      </c>
      <c r="X798" s="4">
        <f>VLOOKUP(T798,'[2]15 16 Budget'!$D$4:$I$1196,6,FALSE)</f>
        <v>0</v>
      </c>
    </row>
    <row r="799" spans="17:24" x14ac:dyDescent="0.25">
      <c r="Q799" s="1" t="s">
        <v>132</v>
      </c>
      <c r="R799" s="1" t="s">
        <v>528</v>
      </c>
      <c r="S799" s="1" t="s">
        <v>7</v>
      </c>
      <c r="T799" s="1" t="s">
        <v>1568</v>
      </c>
      <c r="U799" s="1" t="s">
        <v>1559</v>
      </c>
      <c r="V799" s="4" t="str">
        <f>VLOOKUP(T799,'[2]15 16 Budget'!$D$4:$I$1196,4,FALSE)</f>
        <v xml:space="preserve">                         -  </v>
      </c>
      <c r="X799" s="4">
        <f>VLOOKUP(T799,'[2]15 16 Budget'!$D$4:$I$1196,6,FALSE)</f>
        <v>67500</v>
      </c>
    </row>
    <row r="800" spans="17:24" x14ac:dyDescent="0.25">
      <c r="Q800" s="1" t="s">
        <v>136</v>
      </c>
      <c r="R800" s="1" t="s">
        <v>528</v>
      </c>
      <c r="S800" s="1" t="s">
        <v>7</v>
      </c>
      <c r="T800" s="1" t="s">
        <v>1569</v>
      </c>
      <c r="U800" s="1" t="s">
        <v>1559</v>
      </c>
      <c r="V800" s="4">
        <f>VLOOKUP(T800,'[2]15 16 Budget'!$D$4:$I$1196,4,FALSE)</f>
        <v>560000</v>
      </c>
      <c r="X800" s="4">
        <f>VLOOKUP(T800,'[2]15 16 Budget'!$D$4:$I$1196,6,FALSE)</f>
        <v>675000</v>
      </c>
    </row>
    <row r="801" spans="17:24" x14ac:dyDescent="0.25">
      <c r="Q801" s="1" t="s">
        <v>12</v>
      </c>
      <c r="R801" s="1" t="s">
        <v>532</v>
      </c>
      <c r="S801" s="1" t="s">
        <v>7</v>
      </c>
      <c r="T801" s="1" t="s">
        <v>1570</v>
      </c>
      <c r="U801" s="1" t="s">
        <v>533</v>
      </c>
      <c r="V801" s="4" t="str">
        <f>VLOOKUP(T801,'[2]15 16 Budget'!$D$4:$I$1196,4,FALSE)</f>
        <v xml:space="preserve">                         -  </v>
      </c>
      <c r="X801" s="4">
        <f>VLOOKUP(T801,'[2]15 16 Budget'!$D$4:$I$1196,6,FALSE)</f>
        <v>3150</v>
      </c>
    </row>
    <row r="802" spans="17:24" x14ac:dyDescent="0.25">
      <c r="Q802" s="1" t="s">
        <v>46</v>
      </c>
      <c r="R802" s="1" t="s">
        <v>532</v>
      </c>
      <c r="S802" s="1" t="s">
        <v>61</v>
      </c>
      <c r="T802" s="1" t="s">
        <v>1571</v>
      </c>
      <c r="U802" s="1" t="s">
        <v>533</v>
      </c>
      <c r="V802" s="4" t="str">
        <f>VLOOKUP(T802,'[2]15 16 Budget'!$D$4:$I$1196,4,FALSE)</f>
        <v xml:space="preserve">                         -  </v>
      </c>
      <c r="X802" s="4">
        <f>VLOOKUP(T802,'[2]15 16 Budget'!$D$4:$I$1196,6,FALSE)</f>
        <v>170100</v>
      </c>
    </row>
    <row r="803" spans="17:24" x14ac:dyDescent="0.25">
      <c r="Q803" s="1" t="s">
        <v>66</v>
      </c>
      <c r="R803" s="1" t="s">
        <v>532</v>
      </c>
      <c r="S803" s="1" t="s">
        <v>7</v>
      </c>
      <c r="T803" s="1" t="s">
        <v>1572</v>
      </c>
      <c r="U803" s="1" t="s">
        <v>533</v>
      </c>
      <c r="V803" s="4" t="str">
        <f>VLOOKUP(T803,'[2]15 16 Budget'!$D$4:$I$1196,4,FALSE)</f>
        <v xml:space="preserve">                         -  </v>
      </c>
      <c r="X803" s="4">
        <f>VLOOKUP(T803,'[2]15 16 Budget'!$D$4:$I$1196,6,FALSE)</f>
        <v>3600</v>
      </c>
    </row>
    <row r="804" spans="17:24" x14ac:dyDescent="0.25">
      <c r="Q804" s="1" t="s">
        <v>78</v>
      </c>
      <c r="R804" s="1" t="s">
        <v>532</v>
      </c>
      <c r="S804" s="1" t="s">
        <v>84</v>
      </c>
      <c r="T804" s="1" t="s">
        <v>1573</v>
      </c>
      <c r="U804" s="1" t="s">
        <v>533</v>
      </c>
      <c r="V804" s="4">
        <f>VLOOKUP(T804,'[2]15 16 Budget'!$D$4:$I$1196,4,FALSE)</f>
        <v>0</v>
      </c>
      <c r="X804" s="4">
        <f>VLOOKUP(T804,'[2]15 16 Budget'!$D$4:$I$1196,6,FALSE)</f>
        <v>1590750</v>
      </c>
    </row>
    <row r="805" spans="17:24" x14ac:dyDescent="0.25">
      <c r="Q805" s="1" t="s">
        <v>106</v>
      </c>
      <c r="R805" s="1" t="s">
        <v>532</v>
      </c>
      <c r="S805" s="1" t="s">
        <v>7</v>
      </c>
      <c r="T805" s="1" t="s">
        <v>1574</v>
      </c>
      <c r="U805" s="1" t="s">
        <v>533</v>
      </c>
      <c r="V805" s="4">
        <f>VLOOKUP(T805,'[2]15 16 Budget'!$D$4:$I$1196,4,FALSE)</f>
        <v>0</v>
      </c>
      <c r="X805" s="4">
        <f>VLOOKUP(T805,'[2]15 16 Budget'!$D$4:$I$1196,6,FALSE)</f>
        <v>0</v>
      </c>
    </row>
    <row r="806" spans="17:24" x14ac:dyDescent="0.25">
      <c r="Q806" s="1" t="s">
        <v>110</v>
      </c>
      <c r="R806" s="1" t="s">
        <v>532</v>
      </c>
      <c r="S806" s="1" t="s">
        <v>111</v>
      </c>
      <c r="T806" s="1" t="s">
        <v>1575</v>
      </c>
      <c r="U806" s="1" t="s">
        <v>533</v>
      </c>
      <c r="V806" s="4" t="str">
        <f>VLOOKUP(T806,'[2]15 16 Budget'!$D$4:$I$1196,4,FALSE)</f>
        <v xml:space="preserve">                         -  </v>
      </c>
      <c r="X806" s="4">
        <f>VLOOKUP(T806,'[2]15 16 Budget'!$D$4:$I$1196,6,FALSE)</f>
        <v>0</v>
      </c>
    </row>
    <row r="807" spans="17:24" x14ac:dyDescent="0.25">
      <c r="Q807" s="1" t="s">
        <v>10</v>
      </c>
      <c r="R807" s="1" t="s">
        <v>532</v>
      </c>
      <c r="S807" s="1" t="s">
        <v>7</v>
      </c>
      <c r="T807" s="1" t="s">
        <v>1576</v>
      </c>
      <c r="U807" s="1" t="s">
        <v>533</v>
      </c>
      <c r="V807" s="4" t="str">
        <f>VLOOKUP(T807,'[2]15 16 Budget'!$D$4:$I$1196,4,FALSE)</f>
        <v xml:space="preserve">                         -  </v>
      </c>
      <c r="X807" s="4">
        <f>VLOOKUP(T807,'[2]15 16 Budget'!$D$4:$I$1196,6,FALSE)</f>
        <v>0</v>
      </c>
    </row>
    <row r="808" spans="17:24" x14ac:dyDescent="0.25">
      <c r="Q808" s="1" t="s">
        <v>59</v>
      </c>
      <c r="R808" s="1" t="s">
        <v>532</v>
      </c>
      <c r="S808" s="1" t="s">
        <v>7</v>
      </c>
      <c r="T808" s="1" t="s">
        <v>1577</v>
      </c>
      <c r="U808" s="1" t="s">
        <v>533</v>
      </c>
      <c r="V808" s="4">
        <f>VLOOKUP(T808,'[2]15 16 Budget'!$D$4:$I$1196,4,FALSE)</f>
        <v>0</v>
      </c>
      <c r="X808" s="4">
        <f>VLOOKUP(T808,'[2]15 16 Budget'!$D$4:$I$1196,6,FALSE)</f>
        <v>863550</v>
      </c>
    </row>
    <row r="809" spans="17:24" x14ac:dyDescent="0.25">
      <c r="Q809" s="1" t="s">
        <v>132</v>
      </c>
      <c r="R809" s="1" t="s">
        <v>532</v>
      </c>
      <c r="S809" s="1" t="s">
        <v>7</v>
      </c>
      <c r="T809" s="1" t="s">
        <v>1578</v>
      </c>
      <c r="U809" s="1" t="s">
        <v>533</v>
      </c>
      <c r="V809" s="4">
        <f>VLOOKUP(T809,'[2]15 16 Budget'!$D$4:$I$1196,4,FALSE)</f>
        <v>1000000</v>
      </c>
      <c r="X809" s="4">
        <f>VLOOKUP(T809,'[2]15 16 Budget'!$D$4:$I$1196,6,FALSE)</f>
        <v>2295000</v>
      </c>
    </row>
    <row r="810" spans="17:24" x14ac:dyDescent="0.25">
      <c r="Q810" s="1" t="s">
        <v>16</v>
      </c>
      <c r="R810" s="1" t="s">
        <v>536</v>
      </c>
      <c r="S810" s="1" t="s">
        <v>22</v>
      </c>
      <c r="T810" s="1" t="s">
        <v>1579</v>
      </c>
      <c r="U810" s="1" t="s">
        <v>537</v>
      </c>
      <c r="V810" s="4">
        <f>VLOOKUP(T810,'[2]15 16 Budget'!$D$4:$I$1196,4,FALSE)</f>
        <v>334000</v>
      </c>
      <c r="X810" s="4">
        <f>VLOOKUP(T810,'[2]15 16 Budget'!$D$4:$I$1196,6,FALSE)</f>
        <v>31500</v>
      </c>
    </row>
    <row r="811" spans="17:24" x14ac:dyDescent="0.25">
      <c r="Q811" s="1" t="s">
        <v>74</v>
      </c>
      <c r="R811" s="1" t="s">
        <v>536</v>
      </c>
      <c r="S811" s="1" t="s">
        <v>7</v>
      </c>
      <c r="T811" s="1" t="s">
        <v>1580</v>
      </c>
      <c r="U811" s="1" t="s">
        <v>537</v>
      </c>
      <c r="V811" s="4" t="str">
        <f>VLOOKUP(T811,'[2]15 16 Budget'!$D$4:$I$1196,4,FALSE)</f>
        <v xml:space="preserve">                         -  </v>
      </c>
      <c r="X811" s="4">
        <f>VLOOKUP(T811,'[2]15 16 Budget'!$D$4:$I$1196,6,FALSE)</f>
        <v>36360</v>
      </c>
    </row>
    <row r="812" spans="17:24" x14ac:dyDescent="0.25">
      <c r="Q812" s="1" t="s">
        <v>78</v>
      </c>
      <c r="R812" s="1" t="s">
        <v>536</v>
      </c>
      <c r="S812" s="1" t="s">
        <v>84</v>
      </c>
      <c r="T812" s="1" t="s">
        <v>1581</v>
      </c>
      <c r="U812" s="1" t="s">
        <v>537</v>
      </c>
      <c r="V812" s="4" t="str">
        <f>VLOOKUP(T812,'[2]15 16 Budget'!$D$4:$I$1196,4,FALSE)</f>
        <v xml:space="preserve">                         -  </v>
      </c>
      <c r="X812" s="4">
        <f>VLOOKUP(T812,'[2]15 16 Budget'!$D$4:$I$1196,6,FALSE)</f>
        <v>211797</v>
      </c>
    </row>
    <row r="813" spans="17:24" x14ac:dyDescent="0.25">
      <c r="Q813" s="1" t="s">
        <v>74</v>
      </c>
      <c r="R813" s="1" t="s">
        <v>539</v>
      </c>
      <c r="S813" s="1" t="s">
        <v>7</v>
      </c>
      <c r="T813" s="1" t="s">
        <v>1582</v>
      </c>
      <c r="U813" s="1" t="s">
        <v>1583</v>
      </c>
      <c r="V813" s="4" t="str">
        <f>VLOOKUP(T813,'[2]15 16 Budget'!$D$4:$I$1196,4,FALSE)</f>
        <v xml:space="preserve">                         -  </v>
      </c>
      <c r="X813" s="4">
        <f>VLOOKUP(T813,'[2]15 16 Budget'!$D$4:$I$1196,6,FALSE)</f>
        <v>0</v>
      </c>
    </row>
    <row r="814" spans="17:24" x14ac:dyDescent="0.25">
      <c r="Q814" s="1" t="s">
        <v>74</v>
      </c>
      <c r="R814" s="1" t="s">
        <v>542</v>
      </c>
      <c r="S814" s="1" t="s">
        <v>7</v>
      </c>
      <c r="T814" s="1" t="s">
        <v>1584</v>
      </c>
      <c r="U814" s="1" t="s">
        <v>1585</v>
      </c>
      <c r="V814" s="4" t="str">
        <f>VLOOKUP(T814,'[2]15 16 Budget'!$D$4:$I$1196,4,FALSE)</f>
        <v xml:space="preserve">                         -  </v>
      </c>
      <c r="X814" s="4">
        <f>VLOOKUP(T814,'[2]15 16 Budget'!$D$4:$I$1196,6,FALSE)</f>
        <v>0</v>
      </c>
    </row>
    <row r="815" spans="17:24" x14ac:dyDescent="0.25">
      <c r="Q815" s="1" t="s">
        <v>12</v>
      </c>
      <c r="R815" s="1" t="s">
        <v>545</v>
      </c>
      <c r="S815" s="1" t="s">
        <v>7</v>
      </c>
      <c r="T815" s="1" t="s">
        <v>1586</v>
      </c>
      <c r="U815" s="1" t="s">
        <v>1587</v>
      </c>
      <c r="V815" s="4" t="str">
        <f>VLOOKUP(T815,'[2]15 16 Budget'!$D$4:$I$1196,4,FALSE)</f>
        <v xml:space="preserve">                         -  </v>
      </c>
      <c r="X815" s="4">
        <f>VLOOKUP(T815,'[2]15 16 Budget'!$D$4:$I$1196,6,FALSE)</f>
        <v>0</v>
      </c>
    </row>
    <row r="816" spans="17:24" x14ac:dyDescent="0.25">
      <c r="Q816" s="1" t="s">
        <v>16</v>
      </c>
      <c r="R816" s="1" t="s">
        <v>545</v>
      </c>
      <c r="S816" s="1" t="s">
        <v>22</v>
      </c>
      <c r="T816" s="1" t="s">
        <v>1588</v>
      </c>
      <c r="U816" s="1" t="s">
        <v>1589</v>
      </c>
      <c r="V816" s="4">
        <f>VLOOKUP(T816,'[2]15 16 Budget'!$D$4:$I$1196,4,FALSE)</f>
        <v>2104308.64</v>
      </c>
      <c r="X816" s="4">
        <f>VLOOKUP(T816,'[2]15 16 Budget'!$D$4:$I$1196,6,FALSE)</f>
        <v>3825000</v>
      </c>
    </row>
    <row r="817" spans="17:24" x14ac:dyDescent="0.25">
      <c r="Q817" s="1" t="s">
        <v>32</v>
      </c>
      <c r="R817" s="1" t="s">
        <v>545</v>
      </c>
      <c r="S817" s="1" t="s">
        <v>7</v>
      </c>
      <c r="T817" s="1" t="s">
        <v>1590</v>
      </c>
      <c r="U817" s="1" t="s">
        <v>1587</v>
      </c>
      <c r="V817" s="4" t="str">
        <f>VLOOKUP(T817,'[2]15 16 Budget'!$D$4:$I$1196,4,FALSE)</f>
        <v xml:space="preserve">                         -  </v>
      </c>
      <c r="X817" s="4">
        <f>VLOOKUP(T817,'[2]15 16 Budget'!$D$4:$I$1196,6,FALSE)</f>
        <v>0</v>
      </c>
    </row>
    <row r="818" spans="17:24" x14ac:dyDescent="0.25">
      <c r="Q818" s="1" t="s">
        <v>46</v>
      </c>
      <c r="R818" s="1" t="s">
        <v>545</v>
      </c>
      <c r="S818" s="1" t="s">
        <v>47</v>
      </c>
      <c r="T818" s="1" t="s">
        <v>1591</v>
      </c>
      <c r="U818" s="1" t="s">
        <v>1592</v>
      </c>
      <c r="V818" s="4">
        <f>VLOOKUP(T818,'[2]15 16 Budget'!$D$4:$I$1196,4,FALSE)</f>
        <v>387194.77</v>
      </c>
      <c r="X818" s="4">
        <f>VLOOKUP(T818,'[2]15 16 Budget'!$D$4:$I$1196,6,FALSE)</f>
        <v>0</v>
      </c>
    </row>
    <row r="819" spans="17:24" x14ac:dyDescent="0.25">
      <c r="Q819" s="1" t="s">
        <v>46</v>
      </c>
      <c r="R819" s="1" t="s">
        <v>545</v>
      </c>
      <c r="S819" s="1" t="s">
        <v>61</v>
      </c>
      <c r="T819" s="1" t="s">
        <v>1593</v>
      </c>
      <c r="U819" s="1" t="s">
        <v>1594</v>
      </c>
      <c r="V819" s="4">
        <f>VLOOKUP(T819,'[2]15 16 Budget'!$D$4:$I$1196,4,FALSE)</f>
        <v>1207160.21</v>
      </c>
      <c r="X819" s="4">
        <f>VLOOKUP(T819,'[2]15 16 Budget'!$D$4:$I$1196,6,FALSE)</f>
        <v>0</v>
      </c>
    </row>
    <row r="820" spans="17:24" x14ac:dyDescent="0.25">
      <c r="Q820" s="1" t="s">
        <v>66</v>
      </c>
      <c r="R820" s="1" t="s">
        <v>545</v>
      </c>
      <c r="S820" s="1" t="s">
        <v>7</v>
      </c>
      <c r="T820" s="1" t="s">
        <v>1595</v>
      </c>
      <c r="U820" s="1" t="s">
        <v>1587</v>
      </c>
      <c r="V820" s="4" t="str">
        <f>VLOOKUP(T820,'[2]15 16 Budget'!$D$4:$I$1196,4,FALSE)</f>
        <v xml:space="preserve">                         -  </v>
      </c>
      <c r="X820" s="4">
        <f>VLOOKUP(T820,'[2]15 16 Budget'!$D$4:$I$1196,6,FALSE)</f>
        <v>0</v>
      </c>
    </row>
    <row r="821" spans="17:24" x14ac:dyDescent="0.25">
      <c r="Q821" s="1" t="s">
        <v>98</v>
      </c>
      <c r="R821" s="1" t="s">
        <v>545</v>
      </c>
      <c r="S821" s="1" t="s">
        <v>7</v>
      </c>
      <c r="T821" s="1" t="s">
        <v>1596</v>
      </c>
      <c r="U821" s="1" t="s">
        <v>1587</v>
      </c>
      <c r="V821" s="4">
        <f>VLOOKUP(T821,'[2]15 16 Budget'!$D$4:$I$1196,4,FALSE)</f>
        <v>0</v>
      </c>
      <c r="X821" s="4">
        <f>VLOOKUP(T821,'[2]15 16 Budget'!$D$4:$I$1196,6,FALSE)</f>
        <v>13635</v>
      </c>
    </row>
    <row r="822" spans="17:24" x14ac:dyDescent="0.25">
      <c r="Q822" s="1" t="s">
        <v>136</v>
      </c>
      <c r="R822" s="1" t="s">
        <v>545</v>
      </c>
      <c r="S822" s="1" t="s">
        <v>7</v>
      </c>
      <c r="T822" s="1" t="s">
        <v>1597</v>
      </c>
      <c r="U822" s="1" t="s">
        <v>1587</v>
      </c>
      <c r="V822" s="4" t="str">
        <f>VLOOKUP(T822,'[2]15 16 Budget'!$D$4:$I$1196,4,FALSE)</f>
        <v xml:space="preserve">                         -  </v>
      </c>
      <c r="X822" s="4">
        <f>VLOOKUP(T822,'[2]15 16 Budget'!$D$4:$I$1196,6,FALSE)</f>
        <v>0</v>
      </c>
    </row>
    <row r="823" spans="17:24" x14ac:dyDescent="0.25">
      <c r="Q823" s="1" t="s">
        <v>10</v>
      </c>
      <c r="R823" s="1" t="s">
        <v>549</v>
      </c>
      <c r="S823" s="1" t="s">
        <v>7</v>
      </c>
      <c r="T823" s="1" t="s">
        <v>1598</v>
      </c>
      <c r="U823" s="1" t="s">
        <v>1599</v>
      </c>
      <c r="V823" s="4" t="str">
        <f>VLOOKUP(T823,'[2]15 16 Budget'!$D$4:$I$1196,4,FALSE)</f>
        <v xml:space="preserve">                         -  </v>
      </c>
      <c r="X823" s="4">
        <f>VLOOKUP(T823,'[2]15 16 Budget'!$D$4:$I$1196,6,FALSE)</f>
        <v>0</v>
      </c>
    </row>
    <row r="824" spans="17:24" x14ac:dyDescent="0.25">
      <c r="Q824" s="1" t="s">
        <v>16</v>
      </c>
      <c r="R824" s="1" t="s">
        <v>553</v>
      </c>
      <c r="S824" s="1" t="s">
        <v>22</v>
      </c>
      <c r="T824" s="1" t="s">
        <v>1600</v>
      </c>
      <c r="U824" s="1" t="s">
        <v>554</v>
      </c>
      <c r="V824" s="4">
        <f>VLOOKUP(T824,'[2]15 16 Budget'!$D$4:$I$1196,4,FALSE)</f>
        <v>-45000</v>
      </c>
      <c r="X824" s="4">
        <f>VLOOKUP(T824,'[2]15 16 Budget'!$D$4:$I$1196,6,FALSE)</f>
        <v>-42630.299999999996</v>
      </c>
    </row>
    <row r="825" spans="17:24" x14ac:dyDescent="0.25">
      <c r="Q825" s="1" t="s">
        <v>46</v>
      </c>
      <c r="R825" s="1" t="s">
        <v>557</v>
      </c>
      <c r="S825" s="1" t="s">
        <v>56</v>
      </c>
      <c r="T825" s="1" t="s">
        <v>1601</v>
      </c>
      <c r="U825" s="1" t="s">
        <v>558</v>
      </c>
      <c r="V825" s="4" t="str">
        <f>VLOOKUP(T825,'[2]15 16 Budget'!$D$4:$I$1196,4,FALSE)</f>
        <v xml:space="preserve">                         -  </v>
      </c>
      <c r="X825" s="4">
        <f>VLOOKUP(T825,'[2]15 16 Budget'!$D$4:$I$1196,6,FALSE)</f>
        <v>0</v>
      </c>
    </row>
    <row r="826" spans="17:24" x14ac:dyDescent="0.25">
      <c r="Q826" s="1" t="s">
        <v>32</v>
      </c>
      <c r="R826" s="1" t="s">
        <v>560</v>
      </c>
      <c r="S826" s="1" t="s">
        <v>7</v>
      </c>
      <c r="T826" s="1" t="s">
        <v>1602</v>
      </c>
      <c r="U826" s="1" t="s">
        <v>1603</v>
      </c>
      <c r="V826" s="4">
        <f>VLOOKUP(T826,'[2]15 16 Budget'!$D$4:$I$1196,4,FALSE)</f>
        <v>176000</v>
      </c>
      <c r="X826" s="4">
        <f>VLOOKUP(T826,'[2]15 16 Budget'!$D$4:$I$1196,6,FALSE)</f>
        <v>150000</v>
      </c>
    </row>
    <row r="827" spans="17:24" x14ac:dyDescent="0.25">
      <c r="Q827" s="1" t="s">
        <v>46</v>
      </c>
      <c r="R827" s="1" t="s">
        <v>564</v>
      </c>
      <c r="S827" s="1" t="s">
        <v>61</v>
      </c>
      <c r="T827" s="1" t="s">
        <v>1604</v>
      </c>
      <c r="U827" s="1" t="s">
        <v>565</v>
      </c>
      <c r="V827" s="4">
        <f>VLOOKUP(T827,'[2]15 16 Budget'!$D$4:$I$1196,4,FALSE)</f>
        <v>20000</v>
      </c>
      <c r="X827" s="4">
        <f>VLOOKUP(T827,'[2]15 16 Budget'!$D$4:$I$1196,6,FALSE)</f>
        <v>36000</v>
      </c>
    </row>
    <row r="828" spans="17:24" x14ac:dyDescent="0.25">
      <c r="Q828" s="1" t="s">
        <v>98</v>
      </c>
      <c r="R828" s="1" t="s">
        <v>567</v>
      </c>
      <c r="S828" s="1" t="s">
        <v>7</v>
      </c>
      <c r="T828" s="1" t="s">
        <v>1605</v>
      </c>
      <c r="U828" s="1" t="s">
        <v>1606</v>
      </c>
      <c r="V828" s="4">
        <f>VLOOKUP(T828,'[2]15 16 Budget'!$D$4:$I$1196,4,FALSE)</f>
        <v>0</v>
      </c>
      <c r="X828" s="4">
        <f>VLOOKUP(T828,'[2]15 16 Budget'!$D$4:$I$1196,6,FALSE)</f>
        <v>10908</v>
      </c>
    </row>
    <row r="829" spans="17:24" x14ac:dyDescent="0.25">
      <c r="Q829" s="1" t="s">
        <v>36</v>
      </c>
      <c r="R829" s="1" t="s">
        <v>570</v>
      </c>
      <c r="S829" s="1" t="s">
        <v>7</v>
      </c>
      <c r="T829" s="1" t="s">
        <v>1607</v>
      </c>
      <c r="U829" s="1" t="s">
        <v>571</v>
      </c>
      <c r="V829" s="4">
        <f>VLOOKUP(T829,'[2]15 16 Budget'!$D$4:$I$1196,4,FALSE)</f>
        <v>460000</v>
      </c>
      <c r="X829" s="4">
        <f>VLOOKUP(T829,'[2]15 16 Budget'!$D$4:$I$1196,6,FALSE)</f>
        <v>593023.5</v>
      </c>
    </row>
    <row r="830" spans="17:24" x14ac:dyDescent="0.25">
      <c r="Q830" s="1" t="s">
        <v>78</v>
      </c>
      <c r="R830" s="1" t="s">
        <v>574</v>
      </c>
      <c r="S830" s="1" t="s">
        <v>84</v>
      </c>
      <c r="T830" s="1" t="s">
        <v>1608</v>
      </c>
      <c r="U830" s="1" t="s">
        <v>575</v>
      </c>
      <c r="V830" s="4" t="str">
        <f>VLOOKUP(T830,'[2]15 16 Budget'!$D$4:$I$1196,4,FALSE)</f>
        <v xml:space="preserve">                         -  </v>
      </c>
      <c r="X830" s="4">
        <f>VLOOKUP(T830,'[2]15 16 Budget'!$D$4:$I$1196,6,FALSE)</f>
        <v>0</v>
      </c>
    </row>
    <row r="831" spans="17:24" x14ac:dyDescent="0.25">
      <c r="Q831" s="1" t="s">
        <v>40</v>
      </c>
      <c r="R831" s="1" t="s">
        <v>578</v>
      </c>
      <c r="S831" s="1" t="s">
        <v>1163</v>
      </c>
      <c r="T831" s="1" t="s">
        <v>1609</v>
      </c>
      <c r="U831" s="1" t="s">
        <v>1610</v>
      </c>
      <c r="V831" s="4">
        <f>VLOOKUP(T831,'[2]15 16 Budget'!$D$4:$I$1196,4,FALSE)</f>
        <v>444394.05</v>
      </c>
      <c r="X831" s="4">
        <f>VLOOKUP(T831,'[2]15 16 Budget'!$D$4:$I$1196,6,FALSE)</f>
        <v>2090700</v>
      </c>
    </row>
    <row r="832" spans="17:24" x14ac:dyDescent="0.25">
      <c r="Q832" s="1" t="s">
        <v>46</v>
      </c>
      <c r="R832" s="1" t="s">
        <v>578</v>
      </c>
      <c r="S832" s="1" t="s">
        <v>61</v>
      </c>
      <c r="T832" s="1" t="s">
        <v>1611</v>
      </c>
      <c r="U832" s="1" t="s">
        <v>1612</v>
      </c>
      <c r="V832" s="4">
        <f>VLOOKUP(T832,'[2]15 16 Budget'!$D$4:$I$1196,4,FALSE)</f>
        <v>55000</v>
      </c>
      <c r="X832" s="4">
        <f>VLOOKUP(T832,'[2]15 16 Budget'!$D$4:$I$1196,6,FALSE)</f>
        <v>0</v>
      </c>
    </row>
    <row r="833" spans="17:24" x14ac:dyDescent="0.25">
      <c r="Q833" s="1" t="s">
        <v>74</v>
      </c>
      <c r="R833" s="1" t="s">
        <v>578</v>
      </c>
      <c r="S833" s="1" t="s">
        <v>7</v>
      </c>
      <c r="T833" s="1" t="s">
        <v>1613</v>
      </c>
      <c r="U833" s="1" t="s">
        <v>579</v>
      </c>
      <c r="V833" s="4">
        <f>VLOOKUP(T833,'[2]15 16 Budget'!$D$4:$I$1196,4,FALSE)</f>
        <v>130980</v>
      </c>
      <c r="X833" s="4">
        <f>VLOOKUP(T833,'[2]15 16 Budget'!$D$4:$I$1196,6,FALSE)</f>
        <v>27270</v>
      </c>
    </row>
    <row r="834" spans="17:24" x14ac:dyDescent="0.25">
      <c r="Q834" s="1" t="s">
        <v>580</v>
      </c>
      <c r="R834" s="1" t="s">
        <v>578</v>
      </c>
      <c r="S834" s="1" t="s">
        <v>7</v>
      </c>
      <c r="T834" s="1" t="s">
        <v>1614</v>
      </c>
      <c r="U834" s="1" t="s">
        <v>579</v>
      </c>
      <c r="V834" s="4" t="str">
        <f>VLOOKUP(T834,'[2]15 16 Budget'!$D$4:$I$1196,4,FALSE)</f>
        <v xml:space="preserve">                         -  </v>
      </c>
      <c r="X834" s="4">
        <f>VLOOKUP(T834,'[2]15 16 Budget'!$D$4:$I$1196,6,FALSE)</f>
        <v>0</v>
      </c>
    </row>
    <row r="835" spans="17:24" x14ac:dyDescent="0.25">
      <c r="Q835" s="1" t="s">
        <v>110</v>
      </c>
      <c r="R835" s="1" t="s">
        <v>578</v>
      </c>
      <c r="S835" s="1" t="s">
        <v>111</v>
      </c>
      <c r="T835" s="1" t="s">
        <v>1615</v>
      </c>
      <c r="U835" s="1" t="s">
        <v>1616</v>
      </c>
      <c r="V835" s="4">
        <f>VLOOKUP(T835,'[2]15 16 Budget'!$D$4:$I$1196,4,FALSE)</f>
        <v>10000</v>
      </c>
      <c r="X835" s="4">
        <f>VLOOKUP(T835,'[2]15 16 Budget'!$D$4:$I$1196,6,FALSE)</f>
        <v>0</v>
      </c>
    </row>
    <row r="836" spans="17:24" x14ac:dyDescent="0.25">
      <c r="Q836" s="1" t="s">
        <v>110</v>
      </c>
      <c r="R836" s="1" t="s">
        <v>578</v>
      </c>
      <c r="S836" s="1" t="s">
        <v>116</v>
      </c>
      <c r="T836" s="1" t="s">
        <v>1617</v>
      </c>
      <c r="U836" s="1" t="s">
        <v>1618</v>
      </c>
      <c r="V836" s="4">
        <f>VLOOKUP(T836,'[2]15 16 Budget'!$D$4:$I$1196,4,FALSE)</f>
        <v>85000</v>
      </c>
      <c r="X836" s="4">
        <f>VLOOKUP(T836,'[2]15 16 Budget'!$D$4:$I$1196,6,FALSE)</f>
        <v>386325</v>
      </c>
    </row>
    <row r="837" spans="17:24" x14ac:dyDescent="0.25">
      <c r="Q837" s="1" t="s">
        <v>10</v>
      </c>
      <c r="R837" s="1" t="s">
        <v>578</v>
      </c>
      <c r="S837" s="1" t="s">
        <v>7</v>
      </c>
      <c r="T837" s="1" t="s">
        <v>1619</v>
      </c>
      <c r="U837" s="1" t="s">
        <v>579</v>
      </c>
      <c r="V837" s="4" t="str">
        <f>VLOOKUP(T837,'[2]15 16 Budget'!$D$4:$I$1196,4,FALSE)</f>
        <v xml:space="preserve">                         -  </v>
      </c>
      <c r="X837" s="4">
        <f>VLOOKUP(T837,'[2]15 16 Budget'!$D$4:$I$1196,6,FALSE)</f>
        <v>0</v>
      </c>
    </row>
    <row r="838" spans="17:24" x14ac:dyDescent="0.25">
      <c r="Q838" s="1" t="s">
        <v>132</v>
      </c>
      <c r="R838" s="1" t="s">
        <v>578</v>
      </c>
      <c r="S838" s="1" t="s">
        <v>7</v>
      </c>
      <c r="T838" s="1" t="s">
        <v>1620</v>
      </c>
      <c r="U838" s="1" t="s">
        <v>579</v>
      </c>
      <c r="V838" s="4" t="str">
        <f>VLOOKUP(T838,'[2]15 16 Budget'!$D$4:$I$1196,4,FALSE)</f>
        <v xml:space="preserve">                         -  </v>
      </c>
      <c r="X838" s="4">
        <f>VLOOKUP(T838,'[2]15 16 Budget'!$D$4:$I$1196,6,FALSE)</f>
        <v>0</v>
      </c>
    </row>
    <row r="839" spans="17:24" x14ac:dyDescent="0.25">
      <c r="Q839" s="1" t="s">
        <v>136</v>
      </c>
      <c r="R839" s="1" t="s">
        <v>578</v>
      </c>
      <c r="S839" s="1" t="s">
        <v>7</v>
      </c>
      <c r="T839" s="1" t="s">
        <v>1621</v>
      </c>
      <c r="U839" s="1" t="s">
        <v>579</v>
      </c>
      <c r="V839" s="4" t="str">
        <f>VLOOKUP(T839,'[2]15 16 Budget'!$D$4:$I$1196,4,FALSE)</f>
        <v xml:space="preserve">                         -  </v>
      </c>
      <c r="X839" s="4">
        <f>VLOOKUP(T839,'[2]15 16 Budget'!$D$4:$I$1196,6,FALSE)</f>
        <v>0</v>
      </c>
    </row>
    <row r="840" spans="17:24" x14ac:dyDescent="0.25">
      <c r="Q840" s="1" t="s">
        <v>136</v>
      </c>
      <c r="R840" s="1" t="s">
        <v>578</v>
      </c>
      <c r="S840" s="1" t="s">
        <v>1277</v>
      </c>
      <c r="T840" s="1" t="s">
        <v>1622</v>
      </c>
      <c r="U840" s="1" t="s">
        <v>1623</v>
      </c>
      <c r="V840" s="4" t="str">
        <f>VLOOKUP(T840,'[2]15 16 Budget'!$D$4:$I$1196,4,FALSE)</f>
        <v xml:space="preserve">                         -  </v>
      </c>
      <c r="X840" s="4">
        <f>VLOOKUP(T840,'[2]15 16 Budget'!$D$4:$I$1196,6,FALSE)</f>
        <v>0</v>
      </c>
    </row>
    <row r="841" spans="17:24" x14ac:dyDescent="0.25">
      <c r="Q841" s="1" t="s">
        <v>136</v>
      </c>
      <c r="R841" s="1" t="s">
        <v>578</v>
      </c>
      <c r="S841" s="1" t="s">
        <v>1279</v>
      </c>
      <c r="T841" s="1" t="s">
        <v>1624</v>
      </c>
      <c r="U841" s="1" t="s">
        <v>1625</v>
      </c>
      <c r="V841" s="4" t="str">
        <f>VLOOKUP(T841,'[2]15 16 Budget'!$D$4:$I$1196,4,FALSE)</f>
        <v xml:space="preserve">                         -  </v>
      </c>
      <c r="X841" s="4">
        <f>VLOOKUP(T841,'[2]15 16 Budget'!$D$4:$I$1196,6,FALSE)</f>
        <v>0</v>
      </c>
    </row>
    <row r="842" spans="17:24" x14ac:dyDescent="0.25">
      <c r="Q842" s="1" t="s">
        <v>136</v>
      </c>
      <c r="R842" s="1" t="s">
        <v>578</v>
      </c>
      <c r="S842" s="1" t="s">
        <v>1281</v>
      </c>
      <c r="T842" s="1" t="s">
        <v>1626</v>
      </c>
      <c r="U842" s="1" t="s">
        <v>1627</v>
      </c>
      <c r="V842" s="4" t="str">
        <f>VLOOKUP(T842,'[2]15 16 Budget'!$D$4:$I$1196,4,FALSE)</f>
        <v xml:space="preserve">                         -  </v>
      </c>
      <c r="X842" s="4">
        <f>VLOOKUP(T842,'[2]15 16 Budget'!$D$4:$I$1196,6,FALSE)</f>
        <v>0</v>
      </c>
    </row>
    <row r="843" spans="17:24" x14ac:dyDescent="0.25">
      <c r="Q843" s="1" t="s">
        <v>16</v>
      </c>
      <c r="R843" s="1" t="s">
        <v>582</v>
      </c>
      <c r="S843" s="1" t="s">
        <v>27</v>
      </c>
      <c r="T843" s="1" t="s">
        <v>1628</v>
      </c>
      <c r="U843" s="1" t="s">
        <v>1629</v>
      </c>
      <c r="V843" s="4" t="str">
        <f>VLOOKUP(T843,'[2]15 16 Budget'!$D$4:$I$1196,4,FALSE)</f>
        <v xml:space="preserve">                         -  </v>
      </c>
      <c r="X843" s="4">
        <f>VLOOKUP(T843,'[2]15 16 Budget'!$D$4:$I$1196,6,FALSE)</f>
        <v>0</v>
      </c>
    </row>
    <row r="844" spans="17:24" x14ac:dyDescent="0.25">
      <c r="Q844" s="1" t="s">
        <v>40</v>
      </c>
      <c r="R844" s="1" t="s">
        <v>582</v>
      </c>
      <c r="S844" s="1" t="s">
        <v>1163</v>
      </c>
      <c r="T844" s="1" t="s">
        <v>1630</v>
      </c>
      <c r="U844" s="1" t="s">
        <v>1631</v>
      </c>
      <c r="V844" s="4">
        <f>VLOOKUP(T844,'[2]15 16 Budget'!$D$4:$I$1196,4,FALSE)</f>
        <v>1160</v>
      </c>
      <c r="X844" s="4">
        <f>VLOOKUP(T844,'[2]15 16 Budget'!$D$4:$I$1196,6,FALSE)</f>
        <v>0</v>
      </c>
    </row>
    <row r="845" spans="17:24" x14ac:dyDescent="0.25">
      <c r="Q845" s="1" t="s">
        <v>66</v>
      </c>
      <c r="R845" s="1" t="s">
        <v>582</v>
      </c>
      <c r="S845" s="1" t="s">
        <v>7</v>
      </c>
      <c r="T845" s="1" t="s">
        <v>1632</v>
      </c>
      <c r="U845" s="1" t="s">
        <v>1633</v>
      </c>
      <c r="V845" s="4" t="str">
        <f>VLOOKUP(T845,'[2]15 16 Budget'!$D$4:$I$1196,4,FALSE)</f>
        <v xml:space="preserve">                         -  </v>
      </c>
      <c r="X845" s="4">
        <f>VLOOKUP(T845,'[2]15 16 Budget'!$D$4:$I$1196,6,FALSE)</f>
        <v>0</v>
      </c>
    </row>
    <row r="846" spans="17:24" x14ac:dyDescent="0.25">
      <c r="Q846" s="1" t="s">
        <v>74</v>
      </c>
      <c r="R846" s="1" t="s">
        <v>582</v>
      </c>
      <c r="S846" s="1" t="s">
        <v>7</v>
      </c>
      <c r="T846" s="1" t="s">
        <v>1634</v>
      </c>
      <c r="U846" s="1" t="s">
        <v>1633</v>
      </c>
      <c r="V846" s="4" t="str">
        <f>VLOOKUP(T846,'[2]15 16 Budget'!$D$4:$I$1196,4,FALSE)</f>
        <v xml:space="preserve">                         -  </v>
      </c>
      <c r="X846" s="4">
        <f>VLOOKUP(T846,'[2]15 16 Budget'!$D$4:$I$1196,6,FALSE)</f>
        <v>0</v>
      </c>
    </row>
    <row r="847" spans="17:24" x14ac:dyDescent="0.25">
      <c r="Q847" s="1" t="s">
        <v>98</v>
      </c>
      <c r="R847" s="1" t="s">
        <v>582</v>
      </c>
      <c r="S847" s="1" t="s">
        <v>7</v>
      </c>
      <c r="T847" s="1" t="s">
        <v>1635</v>
      </c>
      <c r="U847" s="1" t="s">
        <v>1633</v>
      </c>
      <c r="V847" s="4">
        <f>VLOOKUP(T847,'[2]15 16 Budget'!$D$4:$I$1196,4,FALSE)</f>
        <v>10000</v>
      </c>
      <c r="X847" s="4">
        <f>VLOOKUP(T847,'[2]15 16 Budget'!$D$4:$I$1196,6,FALSE)</f>
        <v>43632</v>
      </c>
    </row>
    <row r="848" spans="17:24" x14ac:dyDescent="0.25">
      <c r="Q848" s="1" t="s">
        <v>102</v>
      </c>
      <c r="R848" s="1" t="s">
        <v>582</v>
      </c>
      <c r="S848" s="1" t="s">
        <v>7</v>
      </c>
      <c r="T848" s="1" t="s">
        <v>1636</v>
      </c>
      <c r="U848" s="1" t="s">
        <v>1633</v>
      </c>
      <c r="V848" s="4">
        <f>VLOOKUP(T848,'[2]15 16 Budget'!$D$4:$I$1196,4,FALSE)</f>
        <v>42170.879999999997</v>
      </c>
      <c r="X848" s="4">
        <f>VLOOKUP(T848,'[2]15 16 Budget'!$D$4:$I$1196,6,FALSE)</f>
        <v>18180</v>
      </c>
    </row>
    <row r="849" spans="17:24" x14ac:dyDescent="0.25">
      <c r="Q849" s="1" t="s">
        <v>110</v>
      </c>
      <c r="R849" s="1" t="s">
        <v>582</v>
      </c>
      <c r="S849" s="1" t="s">
        <v>111</v>
      </c>
      <c r="T849" s="1" t="s">
        <v>1637</v>
      </c>
      <c r="U849" s="1" t="s">
        <v>1638</v>
      </c>
      <c r="V849" s="4">
        <f>VLOOKUP(T849,'[2]15 16 Budget'!$D$4:$I$1196,4,FALSE)</f>
        <v>27000</v>
      </c>
      <c r="X849" s="4">
        <f>VLOOKUP(T849,'[2]15 16 Budget'!$D$4:$I$1196,6,FALSE)</f>
        <v>0</v>
      </c>
    </row>
    <row r="850" spans="17:24" x14ac:dyDescent="0.25">
      <c r="Q850" s="1" t="s">
        <v>110</v>
      </c>
      <c r="R850" s="1" t="s">
        <v>582</v>
      </c>
      <c r="S850" s="1" t="s">
        <v>116</v>
      </c>
      <c r="T850" s="1" t="s">
        <v>1639</v>
      </c>
      <c r="U850" s="1" t="s">
        <v>1640</v>
      </c>
      <c r="V850" s="4" t="str">
        <f>VLOOKUP(T850,'[2]15 16 Budget'!$D$4:$I$1196,4,FALSE)</f>
        <v xml:space="preserve">                         -  </v>
      </c>
      <c r="X850" s="4">
        <f>VLOOKUP(T850,'[2]15 16 Budget'!$D$4:$I$1196,6,FALSE)</f>
        <v>0</v>
      </c>
    </row>
    <row r="851" spans="17:24" x14ac:dyDescent="0.25">
      <c r="Q851" s="1" t="s">
        <v>121</v>
      </c>
      <c r="R851" s="1" t="s">
        <v>582</v>
      </c>
      <c r="S851" s="1" t="s">
        <v>7</v>
      </c>
      <c r="T851" s="1" t="s">
        <v>1641</v>
      </c>
      <c r="U851" s="1" t="s">
        <v>1633</v>
      </c>
      <c r="V851" s="4" t="str">
        <f>VLOOKUP(T851,'[2]15 16 Budget'!$D$4:$I$1196,4,FALSE)</f>
        <v xml:space="preserve">                         -  </v>
      </c>
      <c r="X851" s="4">
        <f>VLOOKUP(T851,'[2]15 16 Budget'!$D$4:$I$1196,6,FALSE)</f>
        <v>0</v>
      </c>
    </row>
    <row r="852" spans="17:24" x14ac:dyDescent="0.25">
      <c r="Q852" s="1" t="s">
        <v>10</v>
      </c>
      <c r="R852" s="1" t="s">
        <v>582</v>
      </c>
      <c r="S852" s="1" t="s">
        <v>7</v>
      </c>
      <c r="T852" s="1" t="s">
        <v>1642</v>
      </c>
      <c r="U852" s="1" t="s">
        <v>1633</v>
      </c>
      <c r="V852" s="4" t="str">
        <f>VLOOKUP(T852,'[2]15 16 Budget'!$D$4:$I$1196,4,FALSE)</f>
        <v xml:space="preserve">                         -  </v>
      </c>
      <c r="X852" s="4">
        <f>VLOOKUP(T852,'[2]15 16 Budget'!$D$4:$I$1196,6,FALSE)</f>
        <v>171000</v>
      </c>
    </row>
    <row r="853" spans="17:24" x14ac:dyDescent="0.25">
      <c r="Q853" s="1" t="s">
        <v>10</v>
      </c>
      <c r="R853" s="1" t="s">
        <v>582</v>
      </c>
      <c r="S853" s="1" t="s">
        <v>1277</v>
      </c>
      <c r="T853" s="1" t="s">
        <v>1643</v>
      </c>
      <c r="U853" s="1" t="s">
        <v>1644</v>
      </c>
      <c r="V853" s="4" t="str">
        <f>VLOOKUP(T853,'[2]15 16 Budget'!$D$4:$I$1196,4,FALSE)</f>
        <v xml:space="preserve">                         -  </v>
      </c>
      <c r="X853" s="4">
        <f>VLOOKUP(T853,'[2]15 16 Budget'!$D$4:$I$1196,6,FALSE)</f>
        <v>0</v>
      </c>
    </row>
    <row r="854" spans="17:24" x14ac:dyDescent="0.25">
      <c r="Q854" s="1" t="s">
        <v>10</v>
      </c>
      <c r="R854" s="1" t="s">
        <v>582</v>
      </c>
      <c r="S854" s="1" t="s">
        <v>1279</v>
      </c>
      <c r="T854" s="1" t="s">
        <v>1645</v>
      </c>
      <c r="U854" s="1" t="s">
        <v>1646</v>
      </c>
      <c r="V854" s="4" t="str">
        <f>VLOOKUP(T854,'[2]15 16 Budget'!$D$4:$I$1196,4,FALSE)</f>
        <v xml:space="preserve">                         -  </v>
      </c>
      <c r="X854" s="4">
        <f>VLOOKUP(T854,'[2]15 16 Budget'!$D$4:$I$1196,6,FALSE)</f>
        <v>0</v>
      </c>
    </row>
    <row r="855" spans="17:24" x14ac:dyDescent="0.25">
      <c r="Q855" s="1" t="s">
        <v>10</v>
      </c>
      <c r="R855" s="1" t="s">
        <v>582</v>
      </c>
      <c r="S855" s="1" t="s">
        <v>1281</v>
      </c>
      <c r="T855" s="1" t="s">
        <v>1647</v>
      </c>
      <c r="U855" s="1" t="s">
        <v>1648</v>
      </c>
      <c r="V855" s="4" t="str">
        <f>VLOOKUP(T855,'[2]15 16 Budget'!$D$4:$I$1196,4,FALSE)</f>
        <v xml:space="preserve">                         -  </v>
      </c>
      <c r="X855" s="4">
        <f>VLOOKUP(T855,'[2]15 16 Budget'!$D$4:$I$1196,6,FALSE)</f>
        <v>0</v>
      </c>
    </row>
    <row r="856" spans="17:24" x14ac:dyDescent="0.25">
      <c r="Q856" s="1" t="s">
        <v>59</v>
      </c>
      <c r="R856" s="1" t="s">
        <v>582</v>
      </c>
      <c r="S856" s="1" t="s">
        <v>7</v>
      </c>
      <c r="T856" s="1" t="s">
        <v>1649</v>
      </c>
      <c r="U856" s="1" t="s">
        <v>1633</v>
      </c>
      <c r="V856" s="4">
        <f>VLOOKUP(T856,'[2]15 16 Budget'!$D$4:$I$1196,4,FALSE)</f>
        <v>624</v>
      </c>
      <c r="X856" s="4">
        <f>VLOOKUP(T856,'[2]15 16 Budget'!$D$4:$I$1196,6,FALSE)</f>
        <v>0</v>
      </c>
    </row>
    <row r="857" spans="17:24" x14ac:dyDescent="0.25">
      <c r="Q857" s="1" t="s">
        <v>132</v>
      </c>
      <c r="R857" s="1" t="s">
        <v>582</v>
      </c>
      <c r="S857" s="1" t="s">
        <v>7</v>
      </c>
      <c r="T857" s="1" t="s">
        <v>1650</v>
      </c>
      <c r="U857" s="1" t="s">
        <v>1633</v>
      </c>
      <c r="V857" s="4" t="str">
        <f>VLOOKUP(T857,'[2]15 16 Budget'!$D$4:$I$1196,4,FALSE)</f>
        <v xml:space="preserve">                         -  </v>
      </c>
      <c r="X857" s="4">
        <f>VLOOKUP(T857,'[2]15 16 Budget'!$D$4:$I$1196,6,FALSE)</f>
        <v>0</v>
      </c>
    </row>
    <row r="858" spans="17:24" x14ac:dyDescent="0.25">
      <c r="Q858" s="1" t="s">
        <v>132</v>
      </c>
      <c r="R858" s="1" t="s">
        <v>582</v>
      </c>
      <c r="S858" s="1" t="s">
        <v>1277</v>
      </c>
      <c r="T858" s="1" t="s">
        <v>1651</v>
      </c>
      <c r="U858" s="1" t="s">
        <v>1644</v>
      </c>
      <c r="V858" s="4" t="str">
        <f>VLOOKUP(T858,'[2]15 16 Budget'!$D$4:$I$1196,4,FALSE)</f>
        <v xml:space="preserve">                         -  </v>
      </c>
      <c r="X858" s="4">
        <f>VLOOKUP(T858,'[2]15 16 Budget'!$D$4:$I$1196,6,FALSE)</f>
        <v>0</v>
      </c>
    </row>
    <row r="859" spans="17:24" x14ac:dyDescent="0.25">
      <c r="Q859" s="1" t="s">
        <v>132</v>
      </c>
      <c r="R859" s="1" t="s">
        <v>582</v>
      </c>
      <c r="S859" s="1" t="s">
        <v>1279</v>
      </c>
      <c r="T859" s="1" t="s">
        <v>1652</v>
      </c>
      <c r="U859" s="1" t="s">
        <v>1646</v>
      </c>
      <c r="V859" s="4" t="str">
        <f>VLOOKUP(T859,'[2]15 16 Budget'!$D$4:$I$1196,4,FALSE)</f>
        <v xml:space="preserve">                         -  </v>
      </c>
      <c r="X859" s="4">
        <f>VLOOKUP(T859,'[2]15 16 Budget'!$D$4:$I$1196,6,FALSE)</f>
        <v>0</v>
      </c>
    </row>
    <row r="860" spans="17:24" x14ac:dyDescent="0.25">
      <c r="Q860" s="1" t="s">
        <v>132</v>
      </c>
      <c r="R860" s="1" t="s">
        <v>582</v>
      </c>
      <c r="S860" s="1" t="s">
        <v>1281</v>
      </c>
      <c r="T860" s="1" t="s">
        <v>1653</v>
      </c>
      <c r="U860" s="1" t="s">
        <v>1648</v>
      </c>
      <c r="V860" s="4" t="str">
        <f>VLOOKUP(T860,'[2]15 16 Budget'!$D$4:$I$1196,4,FALSE)</f>
        <v xml:space="preserve">                         -  </v>
      </c>
      <c r="X860" s="4">
        <f>VLOOKUP(T860,'[2]15 16 Budget'!$D$4:$I$1196,6,FALSE)</f>
        <v>0</v>
      </c>
    </row>
    <row r="861" spans="17:24" x14ac:dyDescent="0.25">
      <c r="Q861" s="1" t="s">
        <v>136</v>
      </c>
      <c r="R861" s="1" t="s">
        <v>582</v>
      </c>
      <c r="S861" s="1" t="s">
        <v>7</v>
      </c>
      <c r="T861" s="1" t="s">
        <v>1654</v>
      </c>
      <c r="U861" s="1" t="s">
        <v>1633</v>
      </c>
      <c r="V861" s="4" t="str">
        <f>VLOOKUP(T861,'[2]15 16 Budget'!$D$4:$I$1196,4,FALSE)</f>
        <v xml:space="preserve">                         -  </v>
      </c>
      <c r="X861" s="4">
        <f>VLOOKUP(T861,'[2]15 16 Budget'!$D$4:$I$1196,6,FALSE)</f>
        <v>0</v>
      </c>
    </row>
    <row r="862" spans="17:24" x14ac:dyDescent="0.25">
      <c r="Q862" s="1" t="s">
        <v>6</v>
      </c>
      <c r="R862" s="1" t="s">
        <v>586</v>
      </c>
      <c r="S862" s="1" t="s">
        <v>7</v>
      </c>
      <c r="T862" s="1" t="s">
        <v>1655</v>
      </c>
      <c r="U862" s="1" t="s">
        <v>587</v>
      </c>
      <c r="V862" s="4" t="str">
        <f>VLOOKUP(T862,'[2]15 16 Budget'!$D$4:$I$1196,4,FALSE)</f>
        <v xml:space="preserve">                         -  </v>
      </c>
      <c r="X862" s="4">
        <f>VLOOKUP(T862,'[2]15 16 Budget'!$D$4:$I$1196,6,FALSE)</f>
        <v>0</v>
      </c>
    </row>
    <row r="863" spans="17:24" x14ac:dyDescent="0.25">
      <c r="Q863" s="1" t="s">
        <v>16</v>
      </c>
      <c r="R863" s="1" t="s">
        <v>586</v>
      </c>
      <c r="S863" s="1" t="s">
        <v>22</v>
      </c>
      <c r="T863" s="1" t="s">
        <v>1656</v>
      </c>
      <c r="U863" s="1" t="s">
        <v>587</v>
      </c>
      <c r="V863" s="4" t="str">
        <f>VLOOKUP(T863,'[2]15 16 Budget'!$D$4:$I$1196,4,FALSE)</f>
        <v xml:space="preserve">                         -  </v>
      </c>
      <c r="X863" s="4">
        <f>VLOOKUP(T863,'[2]15 16 Budget'!$D$4:$I$1196,6,FALSE)</f>
        <v>45000</v>
      </c>
    </row>
    <row r="864" spans="17:24" x14ac:dyDescent="0.25">
      <c r="Q864" s="1" t="s">
        <v>16</v>
      </c>
      <c r="R864" s="1" t="s">
        <v>586</v>
      </c>
      <c r="S864" s="1" t="s">
        <v>27</v>
      </c>
      <c r="T864" s="1" t="s">
        <v>1657</v>
      </c>
      <c r="U864" s="1" t="s">
        <v>587</v>
      </c>
      <c r="V864" s="4" t="str">
        <f>VLOOKUP(T864,'[2]15 16 Budget'!$D$4:$I$1196,4,FALSE)</f>
        <v xml:space="preserve">                         -  </v>
      </c>
      <c r="X864" s="4">
        <f>VLOOKUP(T864,'[2]15 16 Budget'!$D$4:$I$1196,6,FALSE)</f>
        <v>0</v>
      </c>
    </row>
    <row r="865" spans="17:24" x14ac:dyDescent="0.25">
      <c r="Q865" s="1" t="s">
        <v>32</v>
      </c>
      <c r="R865" s="1" t="s">
        <v>586</v>
      </c>
      <c r="S865" s="1" t="s">
        <v>7</v>
      </c>
      <c r="T865" s="1" t="s">
        <v>1658</v>
      </c>
      <c r="U865" s="1" t="s">
        <v>587</v>
      </c>
      <c r="V865" s="4">
        <f>VLOOKUP(T865,'[2]15 16 Budget'!$D$4:$I$1196,4,FALSE)</f>
        <v>256</v>
      </c>
      <c r="X865" s="4">
        <f>VLOOKUP(T865,'[2]15 16 Budget'!$D$4:$I$1196,6,FALSE)</f>
        <v>0</v>
      </c>
    </row>
    <row r="866" spans="17:24" x14ac:dyDescent="0.25">
      <c r="Q866" s="1" t="s">
        <v>36</v>
      </c>
      <c r="R866" s="1" t="s">
        <v>586</v>
      </c>
      <c r="S866" s="1" t="s">
        <v>7</v>
      </c>
      <c r="T866" s="1" t="s">
        <v>1659</v>
      </c>
      <c r="U866" s="1" t="s">
        <v>587</v>
      </c>
      <c r="V866" s="4">
        <f>VLOOKUP(T866,'[2]15 16 Budget'!$D$4:$I$1196,4,FALSE)</f>
        <v>1264.8599999999999</v>
      </c>
      <c r="X866" s="4">
        <f>VLOOKUP(T866,'[2]15 16 Budget'!$D$4:$I$1196,6,FALSE)</f>
        <v>45000</v>
      </c>
    </row>
    <row r="867" spans="17:24" x14ac:dyDescent="0.25">
      <c r="Q867" s="1" t="s">
        <v>40</v>
      </c>
      <c r="R867" s="1" t="s">
        <v>586</v>
      </c>
      <c r="S867" s="1" t="s">
        <v>1163</v>
      </c>
      <c r="T867" s="1" t="s">
        <v>1660</v>
      </c>
      <c r="U867" s="1" t="s">
        <v>587</v>
      </c>
      <c r="V867" s="4" t="str">
        <f>VLOOKUP(T867,'[2]15 16 Budget'!$D$4:$I$1196,4,FALSE)</f>
        <v xml:space="preserve">                         -  </v>
      </c>
      <c r="X867" s="4">
        <f>VLOOKUP(T867,'[2]15 16 Budget'!$D$4:$I$1196,6,FALSE)</f>
        <v>0</v>
      </c>
    </row>
    <row r="868" spans="17:24" x14ac:dyDescent="0.25">
      <c r="Q868" s="1" t="s">
        <v>46</v>
      </c>
      <c r="R868" s="1" t="s">
        <v>586</v>
      </c>
      <c r="S868" s="1" t="s">
        <v>56</v>
      </c>
      <c r="T868" s="1" t="s">
        <v>1661</v>
      </c>
      <c r="U868" s="1" t="s">
        <v>587</v>
      </c>
      <c r="V868" s="4" t="str">
        <f>VLOOKUP(T868,'[2]15 16 Budget'!$D$4:$I$1196,4,FALSE)</f>
        <v xml:space="preserve">                         -  </v>
      </c>
      <c r="X868" s="4">
        <f>VLOOKUP(T868,'[2]15 16 Budget'!$D$4:$I$1196,6,FALSE)</f>
        <v>0</v>
      </c>
    </row>
    <row r="869" spans="17:24" x14ac:dyDescent="0.25">
      <c r="Q869" s="1" t="s">
        <v>46</v>
      </c>
      <c r="R869" s="1" t="s">
        <v>586</v>
      </c>
      <c r="S869" s="1" t="s">
        <v>61</v>
      </c>
      <c r="T869" s="1" t="s">
        <v>1662</v>
      </c>
      <c r="U869" s="1" t="s">
        <v>587</v>
      </c>
      <c r="V869" s="4" t="str">
        <f>VLOOKUP(T869,'[2]15 16 Budget'!$D$4:$I$1196,4,FALSE)</f>
        <v xml:space="preserve">                         -  </v>
      </c>
      <c r="X869" s="4">
        <f>VLOOKUP(T869,'[2]15 16 Budget'!$D$4:$I$1196,6,FALSE)</f>
        <v>0</v>
      </c>
    </row>
    <row r="870" spans="17:24" x14ac:dyDescent="0.25">
      <c r="Q870" s="1" t="s">
        <v>66</v>
      </c>
      <c r="R870" s="1" t="s">
        <v>586</v>
      </c>
      <c r="S870" s="1" t="s">
        <v>7</v>
      </c>
      <c r="T870" s="1" t="s">
        <v>1663</v>
      </c>
      <c r="U870" s="1" t="s">
        <v>587</v>
      </c>
      <c r="V870" s="4" t="str">
        <f>VLOOKUP(T870,'[2]15 16 Budget'!$D$4:$I$1196,4,FALSE)</f>
        <v xml:space="preserve">                         -  </v>
      </c>
      <c r="X870" s="4">
        <f>VLOOKUP(T870,'[2]15 16 Budget'!$D$4:$I$1196,6,FALSE)</f>
        <v>0</v>
      </c>
    </row>
    <row r="871" spans="17:24" x14ac:dyDescent="0.25">
      <c r="Q871" s="1" t="s">
        <v>70</v>
      </c>
      <c r="R871" s="1" t="s">
        <v>586</v>
      </c>
      <c r="S871" s="1" t="s">
        <v>7</v>
      </c>
      <c r="T871" s="1" t="s">
        <v>1664</v>
      </c>
      <c r="U871" s="1" t="s">
        <v>587</v>
      </c>
      <c r="V871" s="4" t="str">
        <f>VLOOKUP(T871,'[2]15 16 Budget'!$D$4:$I$1196,4,FALSE)</f>
        <v xml:space="preserve">                         -  </v>
      </c>
      <c r="X871" s="4">
        <f>VLOOKUP(T871,'[2]15 16 Budget'!$D$4:$I$1196,6,FALSE)</f>
        <v>0</v>
      </c>
    </row>
    <row r="872" spans="17:24" x14ac:dyDescent="0.25">
      <c r="Q872" s="1" t="s">
        <v>78</v>
      </c>
      <c r="R872" s="1" t="s">
        <v>586</v>
      </c>
      <c r="S872" s="1" t="s">
        <v>84</v>
      </c>
      <c r="T872" s="1" t="s">
        <v>1665</v>
      </c>
      <c r="U872" s="1" t="s">
        <v>587</v>
      </c>
      <c r="V872" s="4">
        <f>VLOOKUP(T872,'[2]15 16 Budget'!$D$4:$I$1196,4,FALSE)</f>
        <v>1440</v>
      </c>
      <c r="X872" s="4">
        <f>VLOOKUP(T872,'[2]15 16 Budget'!$D$4:$I$1196,6,FALSE)</f>
        <v>0</v>
      </c>
    </row>
    <row r="873" spans="17:24" x14ac:dyDescent="0.25">
      <c r="Q873" s="1" t="s">
        <v>94</v>
      </c>
      <c r="R873" s="1" t="s">
        <v>586</v>
      </c>
      <c r="S873" s="1" t="s">
        <v>7</v>
      </c>
      <c r="T873" s="1" t="s">
        <v>1666</v>
      </c>
      <c r="U873" s="1" t="s">
        <v>587</v>
      </c>
      <c r="V873" s="4" t="str">
        <f>VLOOKUP(T873,'[2]15 16 Budget'!$D$4:$I$1196,4,FALSE)</f>
        <v xml:space="preserve">                         -  </v>
      </c>
      <c r="X873" s="4">
        <f>VLOOKUP(T873,'[2]15 16 Budget'!$D$4:$I$1196,6,FALSE)</f>
        <v>0</v>
      </c>
    </row>
    <row r="874" spans="17:24" x14ac:dyDescent="0.25">
      <c r="Q874" s="1" t="s">
        <v>102</v>
      </c>
      <c r="R874" s="1" t="s">
        <v>586</v>
      </c>
      <c r="S874" s="1" t="s">
        <v>7</v>
      </c>
      <c r="T874" s="1" t="s">
        <v>1667</v>
      </c>
      <c r="U874" s="1" t="s">
        <v>587</v>
      </c>
      <c r="V874" s="4" t="str">
        <f>VLOOKUP(T874,'[2]15 16 Budget'!$D$4:$I$1196,4,FALSE)</f>
        <v xml:space="preserve">                         -  </v>
      </c>
      <c r="X874" s="4">
        <f>VLOOKUP(T874,'[2]15 16 Budget'!$D$4:$I$1196,6,FALSE)</f>
        <v>0</v>
      </c>
    </row>
    <row r="875" spans="17:24" x14ac:dyDescent="0.25">
      <c r="Q875" s="1" t="s">
        <v>40</v>
      </c>
      <c r="R875" s="1" t="s">
        <v>590</v>
      </c>
      <c r="S875" s="1" t="s">
        <v>1163</v>
      </c>
      <c r="T875" s="1" t="s">
        <v>1668</v>
      </c>
      <c r="U875" s="1" t="s">
        <v>1669</v>
      </c>
      <c r="V875" s="4">
        <f>VLOOKUP(T875,'[2]15 16 Budget'!$D$4:$I$1196,4,FALSE)</f>
        <v>3911.36</v>
      </c>
      <c r="X875" s="4">
        <f>VLOOKUP(T875,'[2]15 16 Budget'!$D$4:$I$1196,6,FALSE)</f>
        <v>0</v>
      </c>
    </row>
    <row r="876" spans="17:24" x14ac:dyDescent="0.25">
      <c r="Q876" s="1" t="s">
        <v>580</v>
      </c>
      <c r="R876" s="1" t="s">
        <v>590</v>
      </c>
      <c r="S876" s="1" t="s">
        <v>7</v>
      </c>
      <c r="T876" s="1" t="s">
        <v>1670</v>
      </c>
      <c r="U876" s="1" t="s">
        <v>1671</v>
      </c>
      <c r="V876" s="4">
        <f>VLOOKUP(T876,'[2]15 16 Budget'!$D$4:$I$1196,4,FALSE)</f>
        <v>24000</v>
      </c>
      <c r="X876" s="4">
        <f>VLOOKUP(T876,'[2]15 16 Budget'!$D$4:$I$1196,6,FALSE)</f>
        <v>0</v>
      </c>
    </row>
    <row r="877" spans="17:24" x14ac:dyDescent="0.25">
      <c r="Q877" s="1" t="s">
        <v>78</v>
      </c>
      <c r="R877" s="1" t="s">
        <v>590</v>
      </c>
      <c r="S877" s="1" t="s">
        <v>89</v>
      </c>
      <c r="T877" s="1" t="s">
        <v>1672</v>
      </c>
      <c r="U877" s="1" t="s">
        <v>1673</v>
      </c>
      <c r="V877" s="4">
        <f>VLOOKUP(T877,'[2]15 16 Budget'!$D$4:$I$1196,4,FALSE)</f>
        <v>100000</v>
      </c>
      <c r="X877" s="4">
        <f>VLOOKUP(T877,'[2]15 16 Budget'!$D$4:$I$1196,6,FALSE)</f>
        <v>0</v>
      </c>
    </row>
    <row r="878" spans="17:24" x14ac:dyDescent="0.25">
      <c r="Q878" s="1" t="s">
        <v>106</v>
      </c>
      <c r="R878" s="1" t="s">
        <v>590</v>
      </c>
      <c r="S878" s="1" t="s">
        <v>7</v>
      </c>
      <c r="T878" s="1" t="s">
        <v>1674</v>
      </c>
      <c r="U878" s="1" t="s">
        <v>1671</v>
      </c>
      <c r="V878" s="4" t="str">
        <f>VLOOKUP(T878,'[2]15 16 Budget'!$D$4:$I$1196,4,FALSE)</f>
        <v xml:space="preserve">                         -  </v>
      </c>
      <c r="X878" s="4">
        <f>VLOOKUP(T878,'[2]15 16 Budget'!$D$4:$I$1196,6,FALSE)</f>
        <v>0</v>
      </c>
    </row>
    <row r="879" spans="17:24" x14ac:dyDescent="0.25">
      <c r="Q879" s="1" t="s">
        <v>110</v>
      </c>
      <c r="R879" s="1" t="s">
        <v>590</v>
      </c>
      <c r="S879" s="1" t="s">
        <v>111</v>
      </c>
      <c r="T879" s="1" t="s">
        <v>1675</v>
      </c>
      <c r="U879" s="1" t="s">
        <v>1676</v>
      </c>
      <c r="V879" s="4" t="str">
        <f>VLOOKUP(T879,'[2]15 16 Budget'!$D$4:$I$1196,4,FALSE)</f>
        <v xml:space="preserve">                         -  </v>
      </c>
      <c r="X879" s="4">
        <f>VLOOKUP(T879,'[2]15 16 Budget'!$D$4:$I$1196,6,FALSE)</f>
        <v>0</v>
      </c>
    </row>
    <row r="880" spans="17:24" x14ac:dyDescent="0.25">
      <c r="Q880" s="1" t="s">
        <v>59</v>
      </c>
      <c r="R880" s="1" t="s">
        <v>590</v>
      </c>
      <c r="S880" s="1" t="s">
        <v>7</v>
      </c>
      <c r="T880" s="1" t="s">
        <v>1677</v>
      </c>
      <c r="U880" s="1" t="s">
        <v>1671</v>
      </c>
      <c r="V880" s="4">
        <f>VLOOKUP(T880,'[2]15 16 Budget'!$D$4:$I$1196,4,FALSE)</f>
        <v>2958.4</v>
      </c>
      <c r="X880" s="4">
        <f>VLOOKUP(T880,'[2]15 16 Budget'!$D$4:$I$1196,6,FALSE)</f>
        <v>18180</v>
      </c>
    </row>
    <row r="881" spans="17:24" x14ac:dyDescent="0.25">
      <c r="Q881" s="1" t="s">
        <v>59</v>
      </c>
      <c r="R881" s="1" t="s">
        <v>590</v>
      </c>
      <c r="S881" s="1" t="s">
        <v>1277</v>
      </c>
      <c r="T881" s="1" t="s">
        <v>1678</v>
      </c>
      <c r="U881" s="1" t="s">
        <v>1679</v>
      </c>
      <c r="V881" s="4">
        <f>VLOOKUP(T881,'[2]15 16 Budget'!$D$4:$I$1196,4,FALSE)</f>
        <v>4608</v>
      </c>
      <c r="X881" s="4">
        <f>VLOOKUP(T881,'[2]15 16 Budget'!$D$4:$I$1196,6,FALSE)</f>
        <v>0</v>
      </c>
    </row>
    <row r="882" spans="17:24" x14ac:dyDescent="0.25">
      <c r="Q882" s="1" t="s">
        <v>59</v>
      </c>
      <c r="R882" s="1" t="s">
        <v>590</v>
      </c>
      <c r="S882" s="1" t="s">
        <v>1279</v>
      </c>
      <c r="T882" s="1" t="s">
        <v>1680</v>
      </c>
      <c r="U882" s="1" t="s">
        <v>1681</v>
      </c>
      <c r="V882" s="4" t="str">
        <f>VLOOKUP(T882,'[2]15 16 Budget'!$D$4:$I$1196,4,FALSE)</f>
        <v xml:space="preserve">                         -  </v>
      </c>
      <c r="X882" s="4">
        <f>VLOOKUP(T882,'[2]15 16 Budget'!$D$4:$I$1196,6,FALSE)</f>
        <v>0</v>
      </c>
    </row>
    <row r="883" spans="17:24" x14ac:dyDescent="0.25">
      <c r="Q883" s="1" t="s">
        <v>59</v>
      </c>
      <c r="R883" s="1" t="s">
        <v>590</v>
      </c>
      <c r="S883" s="1" t="s">
        <v>1281</v>
      </c>
      <c r="T883" s="1" t="s">
        <v>1682</v>
      </c>
      <c r="U883" s="1" t="s">
        <v>591</v>
      </c>
      <c r="V883" s="4" t="str">
        <f>VLOOKUP(T883,'[2]15 16 Budget'!$D$4:$I$1196,4,FALSE)</f>
        <v xml:space="preserve">                         -  </v>
      </c>
      <c r="X883" s="4">
        <f>VLOOKUP(T883,'[2]15 16 Budget'!$D$4:$I$1196,6,FALSE)</f>
        <v>0</v>
      </c>
    </row>
    <row r="884" spans="17:24" x14ac:dyDescent="0.25">
      <c r="Q884" s="1" t="s">
        <v>40</v>
      </c>
      <c r="R884" s="1" t="s">
        <v>593</v>
      </c>
      <c r="S884" s="1" t="s">
        <v>1163</v>
      </c>
      <c r="T884" s="1" t="s">
        <v>1683</v>
      </c>
      <c r="U884" s="1" t="s">
        <v>1684</v>
      </c>
      <c r="V884" s="4" t="str">
        <f>VLOOKUP(T884,'[2]15 16 Budget'!$D$4:$I$1196,4,FALSE)</f>
        <v xml:space="preserve">                         -  </v>
      </c>
      <c r="X884" s="4">
        <f>VLOOKUP(T884,'[2]15 16 Budget'!$D$4:$I$1196,6,FALSE)</f>
        <v>181800</v>
      </c>
    </row>
    <row r="885" spans="17:24" x14ac:dyDescent="0.25">
      <c r="Q885" s="1" t="s">
        <v>110</v>
      </c>
      <c r="R885" s="1" t="s">
        <v>593</v>
      </c>
      <c r="S885" s="1" t="s">
        <v>116</v>
      </c>
      <c r="T885" s="1" t="s">
        <v>1685</v>
      </c>
      <c r="U885" s="1" t="s">
        <v>594</v>
      </c>
      <c r="V885" s="4" t="str">
        <f>VLOOKUP(T885,'[2]15 16 Budget'!$D$4:$I$1196,4,FALSE)</f>
        <v xml:space="preserve">                         -  </v>
      </c>
      <c r="X885" s="4">
        <f>VLOOKUP(T885,'[2]15 16 Budget'!$D$4:$I$1196,6,FALSE)</f>
        <v>0</v>
      </c>
    </row>
    <row r="886" spans="17:24" x14ac:dyDescent="0.25">
      <c r="Q886" s="1" t="s">
        <v>40</v>
      </c>
      <c r="R886" s="1" t="s">
        <v>596</v>
      </c>
      <c r="S886" s="1" t="s">
        <v>1163</v>
      </c>
      <c r="T886" s="1" t="s">
        <v>1686</v>
      </c>
      <c r="U886" s="1" t="s">
        <v>1687</v>
      </c>
      <c r="V886" s="4" t="str">
        <f>VLOOKUP(T886,'[2]15 16 Budget'!$D$4:$I$1196,4,FALSE)</f>
        <v xml:space="preserve">                         -  </v>
      </c>
      <c r="X886" s="4">
        <f>VLOOKUP(T886,'[2]15 16 Budget'!$D$4:$I$1196,6,FALSE)</f>
        <v>0</v>
      </c>
    </row>
    <row r="887" spans="17:24" x14ac:dyDescent="0.25">
      <c r="Q887" s="1" t="s">
        <v>136</v>
      </c>
      <c r="R887" s="1" t="s">
        <v>596</v>
      </c>
      <c r="S887" s="1" t="s">
        <v>7</v>
      </c>
      <c r="T887" s="1" t="s">
        <v>1688</v>
      </c>
      <c r="U887" s="1" t="s">
        <v>1689</v>
      </c>
      <c r="V887" s="4">
        <f>VLOOKUP(T887,'[2]15 16 Budget'!$D$4:$I$1196,4,FALSE)</f>
        <v>600.38</v>
      </c>
      <c r="X887" s="4">
        <f>VLOOKUP(T887,'[2]15 16 Budget'!$D$4:$I$1196,6,FALSE)</f>
        <v>0</v>
      </c>
    </row>
    <row r="888" spans="17:24" x14ac:dyDescent="0.25">
      <c r="Q888" s="1" t="s">
        <v>40</v>
      </c>
      <c r="R888" s="1" t="s">
        <v>599</v>
      </c>
      <c r="S888" s="1" t="s">
        <v>1163</v>
      </c>
      <c r="T888" s="1" t="s">
        <v>1690</v>
      </c>
      <c r="U888" s="1" t="s">
        <v>1691</v>
      </c>
      <c r="V888" s="4" t="str">
        <f>VLOOKUP(T888,'[2]15 16 Budget'!$D$4:$I$1196,4,FALSE)</f>
        <v xml:space="preserve">                         -  </v>
      </c>
      <c r="X888" s="4">
        <f>VLOOKUP(T888,'[2]15 16 Budget'!$D$4:$I$1196,6,FALSE)</f>
        <v>0</v>
      </c>
    </row>
    <row r="889" spans="17:24" x14ac:dyDescent="0.25">
      <c r="Q889" s="1" t="s">
        <v>132</v>
      </c>
      <c r="R889" s="1" t="s">
        <v>599</v>
      </c>
      <c r="S889" s="1" t="s">
        <v>7</v>
      </c>
      <c r="T889" s="1" t="s">
        <v>1692</v>
      </c>
      <c r="U889" s="1" t="s">
        <v>600</v>
      </c>
      <c r="V889" s="4">
        <f>VLOOKUP(T889,'[2]15 16 Budget'!$D$4:$I$1196,4,FALSE)</f>
        <v>227136</v>
      </c>
      <c r="X889" s="4">
        <f>VLOOKUP(T889,'[2]15 16 Budget'!$D$4:$I$1196,6,FALSE)</f>
        <v>260000</v>
      </c>
    </row>
    <row r="890" spans="17:24" x14ac:dyDescent="0.25">
      <c r="Q890" s="1" t="s">
        <v>132</v>
      </c>
      <c r="R890" s="1" t="s">
        <v>599</v>
      </c>
      <c r="S890" s="1" t="s">
        <v>1277</v>
      </c>
      <c r="T890" s="1" t="s">
        <v>1693</v>
      </c>
      <c r="U890" s="1" t="s">
        <v>1694</v>
      </c>
      <c r="V890" s="4" t="str">
        <f>VLOOKUP(T890,'[2]15 16 Budget'!$D$4:$I$1196,4,FALSE)</f>
        <v xml:space="preserve">                         -  </v>
      </c>
      <c r="X890" s="4">
        <f>VLOOKUP(T890,'[2]15 16 Budget'!$D$4:$I$1196,6,FALSE)</f>
        <v>0</v>
      </c>
    </row>
    <row r="891" spans="17:24" x14ac:dyDescent="0.25">
      <c r="Q891" s="1" t="s">
        <v>132</v>
      </c>
      <c r="R891" s="1" t="s">
        <v>599</v>
      </c>
      <c r="S891" s="1" t="s">
        <v>1279</v>
      </c>
      <c r="T891" s="1" t="s">
        <v>1695</v>
      </c>
      <c r="U891" s="1" t="s">
        <v>1696</v>
      </c>
      <c r="V891" s="4" t="str">
        <f>VLOOKUP(T891,'[2]15 16 Budget'!$D$4:$I$1196,4,FALSE)</f>
        <v xml:space="preserve">                         -  </v>
      </c>
      <c r="X891" s="4">
        <f>VLOOKUP(T891,'[2]15 16 Budget'!$D$4:$I$1196,6,FALSE)</f>
        <v>0</v>
      </c>
    </row>
    <row r="892" spans="17:24" x14ac:dyDescent="0.25">
      <c r="Q892" s="1" t="s">
        <v>132</v>
      </c>
      <c r="R892" s="1" t="s">
        <v>599</v>
      </c>
      <c r="S892" s="1" t="s">
        <v>1281</v>
      </c>
      <c r="T892" s="1" t="s">
        <v>1697</v>
      </c>
      <c r="U892" s="1" t="s">
        <v>1698</v>
      </c>
      <c r="V892" s="4">
        <f>VLOOKUP(T892,'[2]15 16 Budget'!$D$4:$I$1196,4,FALSE)</f>
        <v>7577.6</v>
      </c>
      <c r="X892" s="4">
        <f>VLOOKUP(T892,'[2]15 16 Budget'!$D$4:$I$1196,6,FALSE)</f>
        <v>8000</v>
      </c>
    </row>
    <row r="893" spans="17:24" x14ac:dyDescent="0.25">
      <c r="Q893" s="1" t="s">
        <v>6</v>
      </c>
      <c r="R893" s="1" t="s">
        <v>602</v>
      </c>
      <c r="S893" s="1" t="s">
        <v>7</v>
      </c>
      <c r="T893" s="1" t="s">
        <v>1699</v>
      </c>
      <c r="U893" s="1" t="s">
        <v>603</v>
      </c>
      <c r="V893" s="4">
        <f>VLOOKUP(T893,'[2]15 16 Budget'!$D$4:$I$1196,4,FALSE)</f>
        <v>256</v>
      </c>
      <c r="X893" s="4">
        <f>VLOOKUP(T893,'[2]15 16 Budget'!$D$4:$I$1196,6,FALSE)</f>
        <v>0</v>
      </c>
    </row>
    <row r="894" spans="17:24" x14ac:dyDescent="0.25">
      <c r="Q894" s="1" t="s">
        <v>16</v>
      </c>
      <c r="R894" s="1" t="s">
        <v>602</v>
      </c>
      <c r="S894" s="1" t="s">
        <v>22</v>
      </c>
      <c r="T894" s="1" t="s">
        <v>1700</v>
      </c>
      <c r="U894" s="1" t="s">
        <v>1701</v>
      </c>
      <c r="V894" s="4" t="str">
        <f>VLOOKUP(T894,'[2]15 16 Budget'!$D$4:$I$1196,4,FALSE)</f>
        <v xml:space="preserve">                         -  </v>
      </c>
      <c r="X894" s="4">
        <f>VLOOKUP(T894,'[2]15 16 Budget'!$D$4:$I$1196,6,FALSE)</f>
        <v>0</v>
      </c>
    </row>
    <row r="895" spans="17:24" x14ac:dyDescent="0.25">
      <c r="Q895" s="1" t="s">
        <v>16</v>
      </c>
      <c r="R895" s="1" t="s">
        <v>602</v>
      </c>
      <c r="S895" s="1" t="s">
        <v>27</v>
      </c>
      <c r="T895" s="1" t="s">
        <v>1702</v>
      </c>
      <c r="U895" s="1" t="s">
        <v>1703</v>
      </c>
      <c r="V895" s="4" t="str">
        <f>VLOOKUP(T895,'[2]15 16 Budget'!$D$4:$I$1196,4,FALSE)</f>
        <v xml:space="preserve">                         -  </v>
      </c>
      <c r="X895" s="4">
        <f>VLOOKUP(T895,'[2]15 16 Budget'!$D$4:$I$1196,6,FALSE)</f>
        <v>0</v>
      </c>
    </row>
    <row r="896" spans="17:24" x14ac:dyDescent="0.25">
      <c r="Q896" s="1" t="s">
        <v>36</v>
      </c>
      <c r="R896" s="1" t="s">
        <v>602</v>
      </c>
      <c r="S896" s="1" t="s">
        <v>7</v>
      </c>
      <c r="T896" s="1" t="s">
        <v>1704</v>
      </c>
      <c r="U896" s="1" t="s">
        <v>603</v>
      </c>
      <c r="V896" s="4">
        <f>VLOOKUP(T896,'[2]15 16 Budget'!$D$4:$I$1196,4,FALSE)</f>
        <v>4280.32</v>
      </c>
      <c r="X896" s="4">
        <f>VLOOKUP(T896,'[2]15 16 Budget'!$D$4:$I$1196,6,FALSE)</f>
        <v>0</v>
      </c>
    </row>
    <row r="897" spans="17:24" x14ac:dyDescent="0.25">
      <c r="Q897" s="1" t="s">
        <v>40</v>
      </c>
      <c r="R897" s="1" t="s">
        <v>602</v>
      </c>
      <c r="S897" s="1" t="s">
        <v>1163</v>
      </c>
      <c r="T897" s="1" t="s">
        <v>1705</v>
      </c>
      <c r="U897" s="1" t="s">
        <v>1706</v>
      </c>
      <c r="V897" s="4">
        <f>VLOOKUP(T897,'[2]15 16 Budget'!$D$4:$I$1196,4,FALSE)</f>
        <v>95.17</v>
      </c>
      <c r="X897" s="4">
        <f>VLOOKUP(T897,'[2]15 16 Budget'!$D$4:$I$1196,6,FALSE)</f>
        <v>1454400</v>
      </c>
    </row>
    <row r="898" spans="17:24" x14ac:dyDescent="0.25">
      <c r="Q898" s="1" t="s">
        <v>46</v>
      </c>
      <c r="R898" s="1" t="s">
        <v>602</v>
      </c>
      <c r="S898" s="1" t="s">
        <v>61</v>
      </c>
      <c r="T898" s="1" t="s">
        <v>1707</v>
      </c>
      <c r="U898" s="1" t="s">
        <v>1708</v>
      </c>
      <c r="V898" s="4">
        <f>VLOOKUP(T898,'[2]15 16 Budget'!$D$4:$I$1196,4,FALSE)</f>
        <v>512</v>
      </c>
      <c r="X898" s="4">
        <f>VLOOKUP(T898,'[2]15 16 Budget'!$D$4:$I$1196,6,FALSE)</f>
        <v>0</v>
      </c>
    </row>
    <row r="899" spans="17:24" x14ac:dyDescent="0.25">
      <c r="Q899" s="1" t="s">
        <v>74</v>
      </c>
      <c r="R899" s="1" t="s">
        <v>602</v>
      </c>
      <c r="S899" s="1" t="s">
        <v>7</v>
      </c>
      <c r="T899" s="1" t="s">
        <v>1709</v>
      </c>
      <c r="U899" s="1" t="s">
        <v>603</v>
      </c>
      <c r="V899" s="4" t="str">
        <f>VLOOKUP(T899,'[2]15 16 Budget'!$D$4:$I$1196,4,FALSE)</f>
        <v xml:space="preserve">                         -  </v>
      </c>
      <c r="X899" s="4">
        <f>VLOOKUP(T899,'[2]15 16 Budget'!$D$4:$I$1196,6,FALSE)</f>
        <v>0</v>
      </c>
    </row>
    <row r="900" spans="17:24" x14ac:dyDescent="0.25">
      <c r="Q900" s="1" t="s">
        <v>102</v>
      </c>
      <c r="R900" s="1" t="s">
        <v>602</v>
      </c>
      <c r="S900" s="1" t="s">
        <v>7</v>
      </c>
      <c r="T900" s="1" t="s">
        <v>1710</v>
      </c>
      <c r="U900" s="1" t="s">
        <v>603</v>
      </c>
      <c r="V900" s="4" t="str">
        <f>VLOOKUP(T900,'[2]15 16 Budget'!$D$4:$I$1196,4,FALSE)</f>
        <v xml:space="preserve">                         -  </v>
      </c>
      <c r="X900" s="4">
        <f>VLOOKUP(T900,'[2]15 16 Budget'!$D$4:$I$1196,6,FALSE)</f>
        <v>0</v>
      </c>
    </row>
    <row r="901" spans="17:24" x14ac:dyDescent="0.25">
      <c r="Q901" s="1" t="s">
        <v>110</v>
      </c>
      <c r="R901" s="1" t="s">
        <v>602</v>
      </c>
      <c r="S901" s="1" t="s">
        <v>111</v>
      </c>
      <c r="T901" s="1" t="s">
        <v>1711</v>
      </c>
      <c r="U901" s="1" t="s">
        <v>1703</v>
      </c>
      <c r="V901" s="4" t="str">
        <f>VLOOKUP(T901,'[2]15 16 Budget'!$D$4:$I$1196,4,FALSE)</f>
        <v xml:space="preserve">                         -  </v>
      </c>
      <c r="X901" s="4">
        <f>VLOOKUP(T901,'[2]15 16 Budget'!$D$4:$I$1196,6,FALSE)</f>
        <v>0</v>
      </c>
    </row>
    <row r="902" spans="17:24" x14ac:dyDescent="0.25">
      <c r="Q902" s="1" t="s">
        <v>10</v>
      </c>
      <c r="R902" s="1" t="s">
        <v>602</v>
      </c>
      <c r="S902" s="1" t="s">
        <v>7</v>
      </c>
      <c r="T902" s="1" t="s">
        <v>1712</v>
      </c>
      <c r="U902" s="1" t="s">
        <v>603</v>
      </c>
      <c r="V902" s="4" t="str">
        <f>VLOOKUP(T902,'[2]15 16 Budget'!$D$4:$I$1196,4,FALSE)</f>
        <v xml:space="preserve">                         -  </v>
      </c>
      <c r="X902" s="4">
        <f>VLOOKUP(T902,'[2]15 16 Budget'!$D$4:$I$1196,6,FALSE)</f>
        <v>0</v>
      </c>
    </row>
    <row r="903" spans="17:24" x14ac:dyDescent="0.25">
      <c r="Q903" s="1" t="s">
        <v>10</v>
      </c>
      <c r="R903" s="1" t="s">
        <v>602</v>
      </c>
      <c r="S903" s="1" t="s">
        <v>1277</v>
      </c>
      <c r="T903" s="1" t="s">
        <v>1713</v>
      </c>
      <c r="U903" s="1" t="s">
        <v>1714</v>
      </c>
      <c r="V903" s="4" t="str">
        <f>VLOOKUP(T903,'[2]15 16 Budget'!$D$4:$I$1196,4,FALSE)</f>
        <v xml:space="preserve">                         -  </v>
      </c>
      <c r="X903" s="4">
        <f>VLOOKUP(T903,'[2]15 16 Budget'!$D$4:$I$1196,6,FALSE)</f>
        <v>0</v>
      </c>
    </row>
    <row r="904" spans="17:24" x14ac:dyDescent="0.25">
      <c r="Q904" s="1" t="s">
        <v>10</v>
      </c>
      <c r="R904" s="1" t="s">
        <v>602</v>
      </c>
      <c r="S904" s="1" t="s">
        <v>1279</v>
      </c>
      <c r="T904" s="1" t="s">
        <v>1715</v>
      </c>
      <c r="U904" s="1" t="s">
        <v>1716</v>
      </c>
      <c r="V904" s="4" t="str">
        <f>VLOOKUP(T904,'[2]15 16 Budget'!$D$4:$I$1196,4,FALSE)</f>
        <v xml:space="preserve">                         -  </v>
      </c>
      <c r="X904" s="4">
        <f>VLOOKUP(T904,'[2]15 16 Budget'!$D$4:$I$1196,6,FALSE)</f>
        <v>0</v>
      </c>
    </row>
    <row r="905" spans="17:24" x14ac:dyDescent="0.25">
      <c r="Q905" s="1" t="s">
        <v>10</v>
      </c>
      <c r="R905" s="1" t="s">
        <v>602</v>
      </c>
      <c r="S905" s="1" t="s">
        <v>1281</v>
      </c>
      <c r="T905" s="1" t="s">
        <v>1717</v>
      </c>
      <c r="U905" s="1" t="s">
        <v>1718</v>
      </c>
      <c r="V905" s="4" t="str">
        <f>VLOOKUP(T905,'[2]15 16 Budget'!$D$4:$I$1196,4,FALSE)</f>
        <v xml:space="preserve">                         -  </v>
      </c>
      <c r="X905" s="4">
        <f>VLOOKUP(T905,'[2]15 16 Budget'!$D$4:$I$1196,6,FALSE)</f>
        <v>0</v>
      </c>
    </row>
    <row r="906" spans="17:24" x14ac:dyDescent="0.25">
      <c r="Q906" s="1" t="s">
        <v>59</v>
      </c>
      <c r="R906" s="1" t="s">
        <v>602</v>
      </c>
      <c r="S906" s="1" t="s">
        <v>7</v>
      </c>
      <c r="T906" s="1" t="s">
        <v>1719</v>
      </c>
      <c r="U906" s="1" t="s">
        <v>603</v>
      </c>
      <c r="V906" s="4">
        <f>VLOOKUP(T906,'[2]15 16 Budget'!$D$4:$I$1196,4,FALSE)</f>
        <v>209272.29</v>
      </c>
      <c r="X906" s="4">
        <f>VLOOKUP(T906,'[2]15 16 Budget'!$D$4:$I$1196,6,FALSE)</f>
        <v>0</v>
      </c>
    </row>
    <row r="907" spans="17:24" x14ac:dyDescent="0.25">
      <c r="Q907" s="1" t="s">
        <v>59</v>
      </c>
      <c r="R907" s="1" t="s">
        <v>602</v>
      </c>
      <c r="S907" s="1" t="s">
        <v>1277</v>
      </c>
      <c r="T907" s="1" t="s">
        <v>1720</v>
      </c>
      <c r="U907" s="1" t="s">
        <v>1714</v>
      </c>
      <c r="V907" s="4">
        <f>VLOOKUP(T907,'[2]15 16 Budget'!$D$4:$I$1196,4,FALSE)</f>
        <v>5259.94</v>
      </c>
      <c r="X907" s="4">
        <f>VLOOKUP(T907,'[2]15 16 Budget'!$D$4:$I$1196,6,FALSE)</f>
        <v>0</v>
      </c>
    </row>
    <row r="908" spans="17:24" x14ac:dyDescent="0.25">
      <c r="Q908" s="1" t="s">
        <v>59</v>
      </c>
      <c r="R908" s="1" t="s">
        <v>602</v>
      </c>
      <c r="S908" s="1" t="s">
        <v>1279</v>
      </c>
      <c r="T908" s="1" t="s">
        <v>1721</v>
      </c>
      <c r="U908" s="1" t="s">
        <v>1716</v>
      </c>
      <c r="V908" s="4">
        <f>VLOOKUP(T908,'[2]15 16 Budget'!$D$4:$I$1196,4,FALSE)</f>
        <v>10521.6</v>
      </c>
      <c r="X908" s="4">
        <f>VLOOKUP(T908,'[2]15 16 Budget'!$D$4:$I$1196,6,FALSE)</f>
        <v>0</v>
      </c>
    </row>
    <row r="909" spans="17:24" x14ac:dyDescent="0.25">
      <c r="Q909" s="1" t="s">
        <v>59</v>
      </c>
      <c r="R909" s="1" t="s">
        <v>602</v>
      </c>
      <c r="S909" s="1" t="s">
        <v>1281</v>
      </c>
      <c r="T909" s="1" t="s">
        <v>1722</v>
      </c>
      <c r="U909" s="1" t="s">
        <v>1718</v>
      </c>
      <c r="V909" s="4">
        <f>VLOOKUP(T909,'[2]15 16 Budget'!$D$4:$I$1196,4,FALSE)</f>
        <v>15957.12</v>
      </c>
      <c r="X909" s="4">
        <f>VLOOKUP(T909,'[2]15 16 Budget'!$D$4:$I$1196,6,FALSE)</f>
        <v>0</v>
      </c>
    </row>
    <row r="910" spans="17:24" x14ac:dyDescent="0.25">
      <c r="Q910" s="1" t="s">
        <v>132</v>
      </c>
      <c r="R910" s="1" t="s">
        <v>602</v>
      </c>
      <c r="S910" s="1" t="s">
        <v>7</v>
      </c>
      <c r="T910" s="1" t="s">
        <v>1723</v>
      </c>
      <c r="U910" s="1" t="s">
        <v>603</v>
      </c>
      <c r="V910" s="4">
        <f>VLOOKUP(T910,'[2]15 16 Budget'!$D$4:$I$1196,4,FALSE)</f>
        <v>235000</v>
      </c>
      <c r="X910" s="4">
        <f>VLOOKUP(T910,'[2]15 16 Budget'!$D$4:$I$1196,6,FALSE)</f>
        <v>54000</v>
      </c>
    </row>
    <row r="911" spans="17:24" x14ac:dyDescent="0.25">
      <c r="Q911" s="1" t="s">
        <v>132</v>
      </c>
      <c r="R911" s="1" t="s">
        <v>602</v>
      </c>
      <c r="S911" s="1" t="s">
        <v>1277</v>
      </c>
      <c r="T911" s="1" t="s">
        <v>1724</v>
      </c>
      <c r="U911" s="1" t="s">
        <v>1714</v>
      </c>
      <c r="V911" s="4">
        <f>VLOOKUP(T911,'[2]15 16 Budget'!$D$4:$I$1196,4,FALSE)</f>
        <v>75601.34</v>
      </c>
      <c r="X911" s="4">
        <f>VLOOKUP(T911,'[2]15 16 Budget'!$D$4:$I$1196,6,FALSE)</f>
        <v>0</v>
      </c>
    </row>
    <row r="912" spans="17:24" x14ac:dyDescent="0.25">
      <c r="Q912" s="1" t="s">
        <v>132</v>
      </c>
      <c r="R912" s="1" t="s">
        <v>602</v>
      </c>
      <c r="S912" s="1" t="s">
        <v>1279</v>
      </c>
      <c r="T912" s="1" t="s">
        <v>1725</v>
      </c>
      <c r="U912" s="1" t="s">
        <v>1716</v>
      </c>
      <c r="V912" s="4" t="str">
        <f>VLOOKUP(T912,'[2]15 16 Budget'!$D$4:$I$1196,4,FALSE)</f>
        <v xml:space="preserve">                         -  </v>
      </c>
      <c r="X912" s="4">
        <f>VLOOKUP(T912,'[2]15 16 Budget'!$D$4:$I$1196,6,FALSE)</f>
        <v>0</v>
      </c>
    </row>
    <row r="913" spans="17:24" x14ac:dyDescent="0.25">
      <c r="Q913" s="1" t="s">
        <v>132</v>
      </c>
      <c r="R913" s="1" t="s">
        <v>602</v>
      </c>
      <c r="S913" s="1" t="s">
        <v>1281</v>
      </c>
      <c r="T913" s="1" t="s">
        <v>1726</v>
      </c>
      <c r="U913" s="1" t="s">
        <v>1718</v>
      </c>
      <c r="V913" s="4" t="str">
        <f>VLOOKUP(T913,'[2]15 16 Budget'!$D$4:$I$1196,4,FALSE)</f>
        <v xml:space="preserve">                         -  </v>
      </c>
      <c r="X913" s="4">
        <f>VLOOKUP(T913,'[2]15 16 Budget'!$D$4:$I$1196,6,FALSE)</f>
        <v>0</v>
      </c>
    </row>
    <row r="914" spans="17:24" x14ac:dyDescent="0.25">
      <c r="Q914" s="1" t="s">
        <v>136</v>
      </c>
      <c r="R914" s="1" t="s">
        <v>602</v>
      </c>
      <c r="S914" s="1" t="s">
        <v>7</v>
      </c>
      <c r="T914" s="1" t="s">
        <v>1727</v>
      </c>
      <c r="U914" s="1" t="s">
        <v>603</v>
      </c>
      <c r="V914" s="4">
        <f>VLOOKUP(T914,'[2]15 16 Budget'!$D$4:$I$1196,4,FALSE)</f>
        <v>1997.34</v>
      </c>
      <c r="X914" s="4">
        <f>VLOOKUP(T914,'[2]15 16 Budget'!$D$4:$I$1196,6,FALSE)</f>
        <v>0</v>
      </c>
    </row>
    <row r="915" spans="17:24" x14ac:dyDescent="0.25">
      <c r="Q915" s="1" t="s">
        <v>136</v>
      </c>
      <c r="R915" s="1" t="s">
        <v>602</v>
      </c>
      <c r="S915" s="1" t="s">
        <v>1277</v>
      </c>
      <c r="T915" s="1" t="s">
        <v>1728</v>
      </c>
      <c r="U915" s="1" t="s">
        <v>1714</v>
      </c>
      <c r="V915" s="4">
        <f>VLOOKUP(T915,'[2]15 16 Budget'!$D$4:$I$1196,4,FALSE)</f>
        <v>18261.439999999999</v>
      </c>
      <c r="X915" s="4">
        <f>VLOOKUP(T915,'[2]15 16 Budget'!$D$4:$I$1196,6,FALSE)</f>
        <v>0</v>
      </c>
    </row>
    <row r="916" spans="17:24" x14ac:dyDescent="0.25">
      <c r="Q916" s="1" t="s">
        <v>136</v>
      </c>
      <c r="R916" s="1" t="s">
        <v>602</v>
      </c>
      <c r="S916" s="1" t="s">
        <v>1279</v>
      </c>
      <c r="T916" s="1" t="s">
        <v>1729</v>
      </c>
      <c r="U916" s="1" t="s">
        <v>1716</v>
      </c>
      <c r="V916" s="4">
        <f>VLOOKUP(T916,'[2]15 16 Budget'!$D$4:$I$1196,4,FALSE)</f>
        <v>280.7</v>
      </c>
      <c r="X916" s="4">
        <f>VLOOKUP(T916,'[2]15 16 Budget'!$D$4:$I$1196,6,FALSE)</f>
        <v>0</v>
      </c>
    </row>
    <row r="917" spans="17:24" x14ac:dyDescent="0.25">
      <c r="Q917" s="1" t="s">
        <v>136</v>
      </c>
      <c r="R917" s="1" t="s">
        <v>602</v>
      </c>
      <c r="S917" s="1" t="s">
        <v>1281</v>
      </c>
      <c r="T917" s="1" t="s">
        <v>1730</v>
      </c>
      <c r="U917" s="1" t="s">
        <v>1718</v>
      </c>
      <c r="V917" s="4" t="str">
        <f>VLOOKUP(T917,'[2]15 16 Budget'!$D$4:$I$1196,4,FALSE)</f>
        <v xml:space="preserve">                         -  </v>
      </c>
      <c r="X917" s="4">
        <f>VLOOKUP(T917,'[2]15 16 Budget'!$D$4:$I$1196,6,FALSE)</f>
        <v>0</v>
      </c>
    </row>
    <row r="918" spans="17:24" x14ac:dyDescent="0.25">
      <c r="Q918" s="1" t="s">
        <v>40</v>
      </c>
      <c r="R918" s="1" t="s">
        <v>606</v>
      </c>
      <c r="S918" s="1" t="s">
        <v>1163</v>
      </c>
      <c r="T918" s="1" t="s">
        <v>1731</v>
      </c>
      <c r="U918" s="1" t="s">
        <v>1732</v>
      </c>
      <c r="V918" s="4" t="str">
        <f>VLOOKUP(T918,'[2]15 16 Budget'!$D$4:$I$1196,4,FALSE)</f>
        <v xml:space="preserve">                         -  </v>
      </c>
      <c r="X918" s="4">
        <f>VLOOKUP(T918,'[2]15 16 Budget'!$D$4:$I$1196,6,FALSE)</f>
        <v>0</v>
      </c>
    </row>
    <row r="919" spans="17:24" x14ac:dyDescent="0.25">
      <c r="Q919" s="1" t="s">
        <v>136</v>
      </c>
      <c r="R919" s="1" t="s">
        <v>606</v>
      </c>
      <c r="S919" s="1" t="s">
        <v>7</v>
      </c>
      <c r="T919" s="1" t="s">
        <v>1733</v>
      </c>
      <c r="U919" s="1" t="s">
        <v>1734</v>
      </c>
      <c r="V919" s="4">
        <f>VLOOKUP(T919,'[2]15 16 Budget'!$D$4:$I$1196,4,FALSE)</f>
        <v>653022.93999999994</v>
      </c>
      <c r="X919" s="4">
        <f>VLOOKUP(T919,'[2]15 16 Budget'!$D$4:$I$1196,6,FALSE)</f>
        <v>300000</v>
      </c>
    </row>
    <row r="920" spans="17:24" x14ac:dyDescent="0.25">
      <c r="Q920" s="1" t="s">
        <v>40</v>
      </c>
      <c r="R920" s="1" t="s">
        <v>609</v>
      </c>
      <c r="S920" s="1" t="s">
        <v>1163</v>
      </c>
      <c r="T920" s="1" t="s">
        <v>1735</v>
      </c>
      <c r="U920" s="1" t="s">
        <v>1736</v>
      </c>
      <c r="V920" s="4" t="str">
        <f>VLOOKUP(T920,'[2]15 16 Budget'!$D$4:$I$1196,4,FALSE)</f>
        <v xml:space="preserve">                         -  </v>
      </c>
      <c r="X920" s="4">
        <f>VLOOKUP(T920,'[2]15 16 Budget'!$D$4:$I$1196,6,FALSE)</f>
        <v>0</v>
      </c>
    </row>
    <row r="921" spans="17:24" x14ac:dyDescent="0.25">
      <c r="Q921" s="1" t="s">
        <v>59</v>
      </c>
      <c r="R921" s="1" t="s">
        <v>609</v>
      </c>
      <c r="S921" s="1" t="s">
        <v>7</v>
      </c>
      <c r="T921" s="1" t="s">
        <v>1737</v>
      </c>
      <c r="U921" s="1" t="s">
        <v>1738</v>
      </c>
      <c r="V921" s="4">
        <f>VLOOKUP(T921,'[2]15 16 Budget'!$D$4:$I$1196,4,FALSE)</f>
        <v>2188.8000000000002</v>
      </c>
      <c r="X921" s="4">
        <f>VLOOKUP(T921,'[2]15 16 Budget'!$D$4:$I$1196,6,FALSE)</f>
        <v>0</v>
      </c>
    </row>
    <row r="922" spans="17:24" x14ac:dyDescent="0.25">
      <c r="Q922" s="1" t="s">
        <v>40</v>
      </c>
      <c r="R922" s="1" t="s">
        <v>613</v>
      </c>
      <c r="S922" s="1" t="s">
        <v>1163</v>
      </c>
      <c r="T922" s="1" t="s">
        <v>1739</v>
      </c>
      <c r="U922" s="1" t="s">
        <v>1740</v>
      </c>
      <c r="V922" s="4" t="str">
        <f>VLOOKUP(T922,'[2]15 16 Budget'!$D$4:$I$1196,4,FALSE)</f>
        <v xml:space="preserve">                         -  </v>
      </c>
      <c r="X922" s="4">
        <f>VLOOKUP(T922,'[2]15 16 Budget'!$D$4:$I$1196,6,FALSE)</f>
        <v>90900</v>
      </c>
    </row>
    <row r="923" spans="17:24" x14ac:dyDescent="0.25">
      <c r="Q923" s="1" t="s">
        <v>98</v>
      </c>
      <c r="R923" s="1" t="s">
        <v>613</v>
      </c>
      <c r="S923" s="1" t="s">
        <v>7</v>
      </c>
      <c r="T923" s="1" t="s">
        <v>1741</v>
      </c>
      <c r="U923" s="1" t="s">
        <v>1742</v>
      </c>
      <c r="V923" s="4">
        <f>VLOOKUP(T923,'[2]15 16 Budget'!$D$4:$I$1196,4,FALSE)</f>
        <v>25000</v>
      </c>
      <c r="X923" s="4">
        <f>VLOOKUP(T923,'[2]15 16 Budget'!$D$4:$I$1196,6,FALSE)</f>
        <v>0</v>
      </c>
    </row>
    <row r="924" spans="17:24" x14ac:dyDescent="0.25">
      <c r="Q924" s="1" t="s">
        <v>10</v>
      </c>
      <c r="R924" s="1" t="s">
        <v>617</v>
      </c>
      <c r="S924" s="1" t="s">
        <v>7</v>
      </c>
      <c r="T924" s="1" t="s">
        <v>1743</v>
      </c>
      <c r="U924" s="1" t="s">
        <v>1744</v>
      </c>
      <c r="V924" s="4" t="str">
        <f>VLOOKUP(T924,'[2]15 16 Budget'!$D$4:$I$1196,4,FALSE)</f>
        <v xml:space="preserve">                         -  </v>
      </c>
      <c r="X924" s="4">
        <f>VLOOKUP(T924,'[2]15 16 Budget'!$D$4:$I$1196,6,FALSE)</f>
        <v>0</v>
      </c>
    </row>
    <row r="925" spans="17:24" x14ac:dyDescent="0.25">
      <c r="Q925" s="1" t="s">
        <v>40</v>
      </c>
      <c r="R925" s="1" t="s">
        <v>621</v>
      </c>
      <c r="S925" s="1" t="s">
        <v>1163</v>
      </c>
      <c r="T925" s="1" t="s">
        <v>1745</v>
      </c>
      <c r="U925" s="1" t="s">
        <v>1746</v>
      </c>
      <c r="V925" s="4" t="str">
        <f>VLOOKUP(T925,'[2]15 16 Budget'!$D$4:$I$1196,4,FALSE)</f>
        <v xml:space="preserve">                         -  </v>
      </c>
      <c r="X925" s="4">
        <f>VLOOKUP(T925,'[2]15 16 Budget'!$D$4:$I$1196,6,FALSE)</f>
        <v>0</v>
      </c>
    </row>
    <row r="926" spans="17:24" x14ac:dyDescent="0.25">
      <c r="Q926" s="1" t="s">
        <v>74</v>
      </c>
      <c r="R926" s="1" t="s">
        <v>621</v>
      </c>
      <c r="S926" s="1" t="s">
        <v>7</v>
      </c>
      <c r="T926" s="1" t="s">
        <v>1747</v>
      </c>
      <c r="U926" s="1" t="s">
        <v>1748</v>
      </c>
      <c r="V926" s="4">
        <f>VLOOKUP(T926,'[2]15 16 Budget'!$D$4:$I$1196,4,FALSE)</f>
        <v>1320</v>
      </c>
      <c r="X926" s="4">
        <f>VLOOKUP(T926,'[2]15 16 Budget'!$D$4:$I$1196,6,FALSE)</f>
        <v>0</v>
      </c>
    </row>
    <row r="927" spans="17:24" x14ac:dyDescent="0.25">
      <c r="Q927" s="1" t="s">
        <v>110</v>
      </c>
      <c r="R927" s="1" t="s">
        <v>621</v>
      </c>
      <c r="S927" s="1" t="s">
        <v>111</v>
      </c>
      <c r="T927" s="1" t="s">
        <v>1749</v>
      </c>
      <c r="U927" s="1" t="s">
        <v>1750</v>
      </c>
      <c r="V927" s="4" t="str">
        <f>VLOOKUP(T927,'[2]15 16 Budget'!$D$4:$I$1196,4,FALSE)</f>
        <v xml:space="preserve">                         -  </v>
      </c>
      <c r="X927" s="4">
        <f>VLOOKUP(T927,'[2]15 16 Budget'!$D$4:$I$1196,6,FALSE)</f>
        <v>0</v>
      </c>
    </row>
    <row r="928" spans="17:24" x14ac:dyDescent="0.25">
      <c r="Q928" s="1" t="s">
        <v>40</v>
      </c>
      <c r="R928" s="1" t="s">
        <v>624</v>
      </c>
      <c r="S928" s="1" t="s">
        <v>1163</v>
      </c>
      <c r="T928" s="1" t="s">
        <v>1751</v>
      </c>
      <c r="U928" s="1" t="s">
        <v>1752</v>
      </c>
      <c r="V928" s="4" t="str">
        <f>VLOOKUP(T928,'[2]15 16 Budget'!$D$4:$I$1196,4,FALSE)</f>
        <v xml:space="preserve">                         -  </v>
      </c>
      <c r="X928" s="4">
        <f>VLOOKUP(T928,'[2]15 16 Budget'!$D$4:$I$1196,6,FALSE)</f>
        <v>0</v>
      </c>
    </row>
    <row r="929" spans="17:24" x14ac:dyDescent="0.25">
      <c r="Q929" s="1" t="s">
        <v>140</v>
      </c>
      <c r="R929" s="1" t="s">
        <v>624</v>
      </c>
      <c r="S929" s="1" t="s">
        <v>7</v>
      </c>
      <c r="T929" s="1" t="s">
        <v>1753</v>
      </c>
      <c r="U929" s="1" t="s">
        <v>1754</v>
      </c>
      <c r="V929" s="4">
        <f>VLOOKUP(T929,'[2]15 16 Budget'!$D$4:$I$1196,4,FALSE)</f>
        <v>1000000</v>
      </c>
      <c r="X929" s="4">
        <f>VLOOKUP(T929,'[2]15 16 Budget'!$D$4:$I$1196,6,FALSE)</f>
        <v>1500000</v>
      </c>
    </row>
    <row r="930" spans="17:24" x14ac:dyDescent="0.25">
      <c r="Q930" s="1" t="s">
        <v>40</v>
      </c>
      <c r="R930" s="1" t="s">
        <v>627</v>
      </c>
      <c r="S930" s="1" t="s">
        <v>1163</v>
      </c>
      <c r="T930" s="1" t="s">
        <v>1755</v>
      </c>
      <c r="U930" s="1" t="s">
        <v>1756</v>
      </c>
      <c r="V930" s="4" t="str">
        <f>VLOOKUP(T930,'[2]15 16 Budget'!$D$4:$I$1196,4,FALSE)</f>
        <v xml:space="preserve">                         -  </v>
      </c>
      <c r="X930" s="4">
        <f>VLOOKUP(T930,'[2]15 16 Budget'!$D$4:$I$1196,6,FALSE)</f>
        <v>0</v>
      </c>
    </row>
    <row r="931" spans="17:24" x14ac:dyDescent="0.25">
      <c r="Q931" s="1" t="s">
        <v>10</v>
      </c>
      <c r="R931" s="1" t="s">
        <v>627</v>
      </c>
      <c r="S931" s="1" t="s">
        <v>7</v>
      </c>
      <c r="T931" s="1" t="s">
        <v>1757</v>
      </c>
      <c r="U931" s="1" t="s">
        <v>1758</v>
      </c>
      <c r="V931" s="4" t="str">
        <f>VLOOKUP(T931,'[2]15 16 Budget'!$D$4:$I$1196,4,FALSE)</f>
        <v xml:space="preserve">                         -  </v>
      </c>
      <c r="X931" s="4">
        <f>VLOOKUP(T931,'[2]15 16 Budget'!$D$4:$I$1196,6,FALSE)</f>
        <v>0</v>
      </c>
    </row>
    <row r="932" spans="17:24" x14ac:dyDescent="0.25">
      <c r="Q932" s="1" t="s">
        <v>10</v>
      </c>
      <c r="R932" s="1" t="s">
        <v>627</v>
      </c>
      <c r="S932" s="1" t="s">
        <v>1277</v>
      </c>
      <c r="T932" s="1" t="s">
        <v>1759</v>
      </c>
      <c r="U932" s="1" t="s">
        <v>1760</v>
      </c>
      <c r="V932" s="4" t="str">
        <f>VLOOKUP(T932,'[2]15 16 Budget'!$D$4:$I$1196,4,FALSE)</f>
        <v xml:space="preserve">                         -  </v>
      </c>
      <c r="X932" s="4">
        <f>VLOOKUP(T932,'[2]15 16 Budget'!$D$4:$I$1196,6,FALSE)</f>
        <v>0</v>
      </c>
    </row>
    <row r="933" spans="17:24" x14ac:dyDescent="0.25">
      <c r="Q933" s="1" t="s">
        <v>10</v>
      </c>
      <c r="R933" s="1" t="s">
        <v>627</v>
      </c>
      <c r="S933" s="1" t="s">
        <v>1279</v>
      </c>
      <c r="T933" s="1" t="s">
        <v>1761</v>
      </c>
      <c r="U933" s="1" t="s">
        <v>1762</v>
      </c>
      <c r="V933" s="4" t="str">
        <f>VLOOKUP(T933,'[2]15 16 Budget'!$D$4:$I$1196,4,FALSE)</f>
        <v xml:space="preserve">                         -  </v>
      </c>
      <c r="X933" s="4">
        <f>VLOOKUP(T933,'[2]15 16 Budget'!$D$4:$I$1196,6,FALSE)</f>
        <v>0</v>
      </c>
    </row>
    <row r="934" spans="17:24" x14ac:dyDescent="0.25">
      <c r="Q934" s="1" t="s">
        <v>10</v>
      </c>
      <c r="R934" s="1" t="s">
        <v>627</v>
      </c>
      <c r="S934" s="1" t="s">
        <v>1281</v>
      </c>
      <c r="T934" s="1" t="s">
        <v>1763</v>
      </c>
      <c r="U934" s="1" t="s">
        <v>1764</v>
      </c>
      <c r="V934" s="4" t="str">
        <f>VLOOKUP(T934,'[2]15 16 Budget'!$D$4:$I$1196,4,FALSE)</f>
        <v xml:space="preserve">                         -  </v>
      </c>
      <c r="X934" s="4">
        <f>VLOOKUP(T934,'[2]15 16 Budget'!$D$4:$I$1196,6,FALSE)</f>
        <v>0</v>
      </c>
    </row>
    <row r="935" spans="17:24" x14ac:dyDescent="0.25">
      <c r="Q935" s="1" t="s">
        <v>59</v>
      </c>
      <c r="R935" s="1" t="s">
        <v>627</v>
      </c>
      <c r="S935" s="1" t="s">
        <v>7</v>
      </c>
      <c r="T935" s="1" t="s">
        <v>1765</v>
      </c>
      <c r="U935" s="1" t="s">
        <v>1758</v>
      </c>
      <c r="V935" s="4" t="str">
        <f>VLOOKUP(T935,'[2]15 16 Budget'!$D$4:$I$1196,4,FALSE)</f>
        <v xml:space="preserve">                         -  </v>
      </c>
      <c r="X935" s="4">
        <f>VLOOKUP(T935,'[2]15 16 Budget'!$D$4:$I$1196,6,FALSE)</f>
        <v>45450</v>
      </c>
    </row>
    <row r="936" spans="17:24" x14ac:dyDescent="0.25">
      <c r="Q936" s="1" t="s">
        <v>59</v>
      </c>
      <c r="R936" s="1" t="s">
        <v>627</v>
      </c>
      <c r="S936" s="1" t="s">
        <v>1277</v>
      </c>
      <c r="T936" s="1" t="s">
        <v>1766</v>
      </c>
      <c r="U936" s="1" t="s">
        <v>1760</v>
      </c>
      <c r="V936" s="4" t="str">
        <f>VLOOKUP(T936,'[2]15 16 Budget'!$D$4:$I$1196,4,FALSE)</f>
        <v xml:space="preserve">                         -  </v>
      </c>
      <c r="X936" s="4">
        <f>VLOOKUP(T936,'[2]15 16 Budget'!$D$4:$I$1196,6,FALSE)</f>
        <v>0</v>
      </c>
    </row>
    <row r="937" spans="17:24" x14ac:dyDescent="0.25">
      <c r="Q937" s="1" t="s">
        <v>59</v>
      </c>
      <c r="R937" s="1" t="s">
        <v>627</v>
      </c>
      <c r="S937" s="1" t="s">
        <v>1279</v>
      </c>
      <c r="T937" s="1" t="s">
        <v>1767</v>
      </c>
      <c r="U937" s="1" t="s">
        <v>1762</v>
      </c>
      <c r="V937" s="4" t="str">
        <f>VLOOKUP(T937,'[2]15 16 Budget'!$D$4:$I$1196,4,FALSE)</f>
        <v xml:space="preserve">                         -  </v>
      </c>
      <c r="X937" s="4">
        <f>VLOOKUP(T937,'[2]15 16 Budget'!$D$4:$I$1196,6,FALSE)</f>
        <v>0</v>
      </c>
    </row>
    <row r="938" spans="17:24" x14ac:dyDescent="0.25">
      <c r="Q938" s="1" t="s">
        <v>59</v>
      </c>
      <c r="R938" s="1" t="s">
        <v>627</v>
      </c>
      <c r="S938" s="1" t="s">
        <v>1281</v>
      </c>
      <c r="T938" s="1" t="s">
        <v>1768</v>
      </c>
      <c r="U938" s="1" t="s">
        <v>1764</v>
      </c>
      <c r="V938" s="4" t="str">
        <f>VLOOKUP(T938,'[2]15 16 Budget'!$D$4:$I$1196,4,FALSE)</f>
        <v xml:space="preserve">                         -  </v>
      </c>
      <c r="X938" s="4">
        <f>VLOOKUP(T938,'[2]15 16 Budget'!$D$4:$I$1196,6,FALSE)</f>
        <v>0</v>
      </c>
    </row>
    <row r="939" spans="17:24" x14ac:dyDescent="0.25">
      <c r="Q939" s="1" t="s">
        <v>132</v>
      </c>
      <c r="R939" s="1" t="s">
        <v>627</v>
      </c>
      <c r="S939" s="1" t="s">
        <v>7</v>
      </c>
      <c r="T939" s="1" t="s">
        <v>1769</v>
      </c>
      <c r="U939" s="1" t="s">
        <v>1758</v>
      </c>
      <c r="V939" s="4" t="str">
        <f>VLOOKUP(T939,'[2]15 16 Budget'!$D$4:$I$1196,4,FALSE)</f>
        <v xml:space="preserve">                         -  </v>
      </c>
      <c r="X939" s="4">
        <f>VLOOKUP(T939,'[2]15 16 Budget'!$D$4:$I$1196,6,FALSE)</f>
        <v>0</v>
      </c>
    </row>
    <row r="940" spans="17:24" x14ac:dyDescent="0.25">
      <c r="Q940" s="1" t="s">
        <v>136</v>
      </c>
      <c r="R940" s="1" t="s">
        <v>627</v>
      </c>
      <c r="S940" s="1" t="s">
        <v>7</v>
      </c>
      <c r="T940" s="1" t="s">
        <v>1770</v>
      </c>
      <c r="U940" s="1" t="s">
        <v>1758</v>
      </c>
      <c r="V940" s="4">
        <f>VLOOKUP(T940,'[2]15 16 Budget'!$D$4:$I$1196,4,FALSE)</f>
        <v>320155.90000000002</v>
      </c>
      <c r="X940" s="4">
        <f>VLOOKUP(T940,'[2]15 16 Budget'!$D$4:$I$1196,6,FALSE)</f>
        <v>405000</v>
      </c>
    </row>
    <row r="941" spans="17:24" x14ac:dyDescent="0.25">
      <c r="Q941" s="1" t="s">
        <v>136</v>
      </c>
      <c r="R941" s="1" t="s">
        <v>627</v>
      </c>
      <c r="S941" s="1" t="s">
        <v>1277</v>
      </c>
      <c r="T941" s="1" t="s">
        <v>1771</v>
      </c>
      <c r="U941" s="1" t="s">
        <v>1760</v>
      </c>
      <c r="V941" s="4">
        <f>VLOOKUP(T941,'[2]15 16 Budget'!$D$4:$I$1196,4,FALSE)</f>
        <v>308285.40999999997</v>
      </c>
      <c r="X941" s="4">
        <f>VLOOKUP(T941,'[2]15 16 Budget'!$D$4:$I$1196,6,FALSE)</f>
        <v>0</v>
      </c>
    </row>
    <row r="942" spans="17:24" x14ac:dyDescent="0.25">
      <c r="Q942" s="1" t="s">
        <v>136</v>
      </c>
      <c r="R942" s="1" t="s">
        <v>627</v>
      </c>
      <c r="S942" s="1" t="s">
        <v>1279</v>
      </c>
      <c r="T942" s="1" t="s">
        <v>1772</v>
      </c>
      <c r="U942" s="1" t="s">
        <v>1762</v>
      </c>
      <c r="V942" s="4" t="str">
        <f>VLOOKUP(T942,'[2]15 16 Budget'!$D$4:$I$1196,4,FALSE)</f>
        <v xml:space="preserve">                         -  </v>
      </c>
      <c r="X942" s="4">
        <f>VLOOKUP(T942,'[2]15 16 Budget'!$D$4:$I$1196,6,FALSE)</f>
        <v>0</v>
      </c>
    </row>
    <row r="943" spans="17:24" x14ac:dyDescent="0.25">
      <c r="Q943" s="1" t="s">
        <v>136</v>
      </c>
      <c r="R943" s="1" t="s">
        <v>627</v>
      </c>
      <c r="S943" s="1" t="s">
        <v>1281</v>
      </c>
      <c r="T943" s="1" t="s">
        <v>1773</v>
      </c>
      <c r="U943" s="1" t="s">
        <v>1764</v>
      </c>
      <c r="V943" s="4" t="str">
        <f>VLOOKUP(T943,'[2]15 16 Budget'!$D$4:$I$1196,4,FALSE)</f>
        <v xml:space="preserve">                         -  </v>
      </c>
      <c r="X943" s="4">
        <f>VLOOKUP(T943,'[2]15 16 Budget'!$D$4:$I$1196,6,FALSE)</f>
        <v>0</v>
      </c>
    </row>
    <row r="944" spans="17:24" x14ac:dyDescent="0.25">
      <c r="Q944" s="1" t="s">
        <v>140</v>
      </c>
      <c r="R944" s="1" t="s">
        <v>627</v>
      </c>
      <c r="S944" s="1" t="s">
        <v>7</v>
      </c>
      <c r="T944" s="1" t="s">
        <v>1774</v>
      </c>
      <c r="U944" s="1" t="s">
        <v>1758</v>
      </c>
      <c r="V944" s="4">
        <f>VLOOKUP(T944,'[2]15 16 Budget'!$D$4:$I$1196,4,FALSE)</f>
        <v>10172.290000000001</v>
      </c>
      <c r="X944" s="4">
        <f>VLOOKUP(T944,'[2]15 16 Budget'!$D$4:$I$1196,6,FALSE)</f>
        <v>0</v>
      </c>
    </row>
    <row r="945" spans="17:24" x14ac:dyDescent="0.25">
      <c r="Q945" s="1" t="s">
        <v>40</v>
      </c>
      <c r="R945" s="1" t="s">
        <v>631</v>
      </c>
      <c r="S945" s="1" t="s">
        <v>1163</v>
      </c>
      <c r="T945" s="1" t="s">
        <v>1775</v>
      </c>
      <c r="U945" s="1" t="s">
        <v>1776</v>
      </c>
      <c r="V945" s="4" t="str">
        <f>VLOOKUP(T945,'[2]15 16 Budget'!$D$4:$I$1196,4,FALSE)</f>
        <v xml:space="preserve">                         -  </v>
      </c>
      <c r="X945" s="4">
        <f>VLOOKUP(T945,'[2]15 16 Budget'!$D$4:$I$1196,6,FALSE)</f>
        <v>0</v>
      </c>
    </row>
    <row r="946" spans="17:24" x14ac:dyDescent="0.25">
      <c r="Q946" s="1" t="s">
        <v>140</v>
      </c>
      <c r="R946" s="1" t="s">
        <v>631</v>
      </c>
      <c r="S946" s="1" t="s">
        <v>7</v>
      </c>
      <c r="T946" s="1" t="s">
        <v>1777</v>
      </c>
      <c r="U946" s="1" t="s">
        <v>1778</v>
      </c>
      <c r="V946" s="4">
        <f>VLOOKUP(T946,'[2]15 16 Budget'!$D$4:$I$1196,4,FALSE)</f>
        <v>1000000</v>
      </c>
      <c r="X946" s="4">
        <f>VLOOKUP(T946,'[2]15 16 Budget'!$D$4:$I$1196,6,FALSE)</f>
        <v>1500000</v>
      </c>
    </row>
    <row r="947" spans="17:24" x14ac:dyDescent="0.25">
      <c r="Q947" s="1" t="s">
        <v>40</v>
      </c>
      <c r="R947" s="1" t="s">
        <v>634</v>
      </c>
      <c r="S947" s="1" t="s">
        <v>1163</v>
      </c>
      <c r="T947" s="1" t="s">
        <v>1779</v>
      </c>
      <c r="U947" s="1" t="s">
        <v>1780</v>
      </c>
      <c r="V947" s="4" t="str">
        <f>VLOOKUP(T947,'[2]15 16 Budget'!$D$4:$I$1196,4,FALSE)</f>
        <v xml:space="preserve">                         -  </v>
      </c>
      <c r="X947" s="4">
        <f>VLOOKUP(T947,'[2]15 16 Budget'!$D$4:$I$1196,6,FALSE)</f>
        <v>0</v>
      </c>
    </row>
    <row r="948" spans="17:24" x14ac:dyDescent="0.25">
      <c r="Q948" s="1" t="s">
        <v>140</v>
      </c>
      <c r="R948" s="1" t="s">
        <v>634</v>
      </c>
      <c r="S948" s="1" t="s">
        <v>7</v>
      </c>
      <c r="T948" s="1" t="s">
        <v>1781</v>
      </c>
      <c r="U948" s="1" t="s">
        <v>1782</v>
      </c>
      <c r="V948" s="4" t="str">
        <f>VLOOKUP(T948,'[2]15 16 Budget'!$D$4:$I$1196,4,FALSE)</f>
        <v xml:space="preserve">                         -  </v>
      </c>
      <c r="X948" s="4">
        <f>VLOOKUP(T948,'[2]15 16 Budget'!$D$4:$I$1196,6,FALSE)</f>
        <v>0</v>
      </c>
    </row>
    <row r="949" spans="17:24" x14ac:dyDescent="0.25">
      <c r="Q949" s="1" t="s">
        <v>40</v>
      </c>
      <c r="R949" s="1" t="s">
        <v>638</v>
      </c>
      <c r="S949" s="1" t="s">
        <v>1163</v>
      </c>
      <c r="T949" s="1" t="s">
        <v>1783</v>
      </c>
      <c r="U949" s="1" t="s">
        <v>1784</v>
      </c>
      <c r="V949" s="4" t="str">
        <f>VLOOKUP(T949,'[2]15 16 Budget'!$D$4:$I$1196,4,FALSE)</f>
        <v xml:space="preserve">                         -  </v>
      </c>
      <c r="X949" s="4">
        <f>VLOOKUP(T949,'[2]15 16 Budget'!$D$4:$I$1196,6,FALSE)</f>
        <v>0</v>
      </c>
    </row>
    <row r="950" spans="17:24" x14ac:dyDescent="0.25">
      <c r="Q950" s="1" t="s">
        <v>580</v>
      </c>
      <c r="R950" s="1" t="s">
        <v>638</v>
      </c>
      <c r="S950" s="1" t="s">
        <v>7</v>
      </c>
      <c r="T950" s="1" t="s">
        <v>1785</v>
      </c>
      <c r="U950" s="1" t="s">
        <v>1786</v>
      </c>
      <c r="V950" s="4" t="str">
        <f>VLOOKUP(T950,'[2]15 16 Budget'!$D$4:$I$1196,4,FALSE)</f>
        <v xml:space="preserve">                         -  </v>
      </c>
      <c r="X950" s="4">
        <f>VLOOKUP(T950,'[2]15 16 Budget'!$D$4:$I$1196,6,FALSE)</f>
        <v>0</v>
      </c>
    </row>
    <row r="951" spans="17:24" x14ac:dyDescent="0.25">
      <c r="Q951" s="1" t="s">
        <v>10</v>
      </c>
      <c r="R951" s="1" t="s">
        <v>638</v>
      </c>
      <c r="S951" s="1" t="s">
        <v>7</v>
      </c>
      <c r="T951" s="1" t="s">
        <v>1787</v>
      </c>
      <c r="U951" s="1" t="s">
        <v>1786</v>
      </c>
      <c r="V951" s="4" t="str">
        <f>VLOOKUP(T951,'[2]15 16 Budget'!$D$4:$I$1196,4,FALSE)</f>
        <v xml:space="preserve">                         -  </v>
      </c>
      <c r="X951" s="4">
        <f>VLOOKUP(T951,'[2]15 16 Budget'!$D$4:$I$1196,6,FALSE)</f>
        <v>0</v>
      </c>
    </row>
    <row r="952" spans="17:24" x14ac:dyDescent="0.25">
      <c r="Q952" s="1" t="s">
        <v>46</v>
      </c>
      <c r="R952" s="1" t="s">
        <v>642</v>
      </c>
      <c r="S952" s="1" t="s">
        <v>61</v>
      </c>
      <c r="T952" s="1" t="s">
        <v>1788</v>
      </c>
      <c r="U952" s="1" t="s">
        <v>643</v>
      </c>
      <c r="V952" s="4">
        <f>VLOOKUP(T952,'[2]15 16 Budget'!$D$4:$I$1196,4,FALSE)</f>
        <v>20000</v>
      </c>
      <c r="X952" s="4">
        <f>VLOOKUP(T952,'[2]15 16 Budget'!$D$4:$I$1196,6,FALSE)</f>
        <v>225000</v>
      </c>
    </row>
    <row r="953" spans="17:24" x14ac:dyDescent="0.25">
      <c r="Q953" s="1" t="s">
        <v>16</v>
      </c>
      <c r="R953" s="1" t="s">
        <v>645</v>
      </c>
      <c r="S953" s="1" t="s">
        <v>22</v>
      </c>
      <c r="T953" s="1" t="s">
        <v>1789</v>
      </c>
      <c r="U953" s="1" t="s">
        <v>1790</v>
      </c>
      <c r="V953" s="4" t="str">
        <f>VLOOKUP(T953,'[2]15 16 Budget'!$D$4:$I$1196,4,FALSE)</f>
        <v xml:space="preserve">                         -  </v>
      </c>
      <c r="X953" s="4">
        <f>VLOOKUP(T953,'[2]15 16 Budget'!$D$4:$I$1196,6,FALSE)</f>
        <v>0</v>
      </c>
    </row>
    <row r="954" spans="17:24" x14ac:dyDescent="0.25">
      <c r="Q954" s="1" t="s">
        <v>10</v>
      </c>
      <c r="R954" s="1" t="s">
        <v>645</v>
      </c>
      <c r="S954" s="1" t="s">
        <v>7</v>
      </c>
      <c r="T954" s="1" t="s">
        <v>1791</v>
      </c>
      <c r="U954" s="1" t="s">
        <v>1792</v>
      </c>
      <c r="V954" s="4" t="str">
        <f>VLOOKUP(T954,'[2]15 16 Budget'!$D$4:$I$1196,4,FALSE)</f>
        <v xml:space="preserve">                         -  </v>
      </c>
      <c r="X954" s="4">
        <f>VLOOKUP(T954,'[2]15 16 Budget'!$D$4:$I$1196,6,FALSE)</f>
        <v>0</v>
      </c>
    </row>
    <row r="955" spans="17:24" x14ac:dyDescent="0.25">
      <c r="Q955" s="1" t="s">
        <v>59</v>
      </c>
      <c r="R955" s="1" t="s">
        <v>645</v>
      </c>
      <c r="S955" s="1" t="s">
        <v>7</v>
      </c>
      <c r="T955" s="1" t="s">
        <v>1793</v>
      </c>
      <c r="U955" s="1" t="s">
        <v>1792</v>
      </c>
      <c r="V955" s="4" t="str">
        <f>VLOOKUP(T955,'[2]15 16 Budget'!$D$4:$I$1196,4,FALSE)</f>
        <v xml:space="preserve">                         -  </v>
      </c>
      <c r="X955" s="4">
        <f>VLOOKUP(T955,'[2]15 16 Budget'!$D$4:$I$1196,6,FALSE)</f>
        <v>0</v>
      </c>
    </row>
    <row r="956" spans="17:24" x14ac:dyDescent="0.25">
      <c r="Q956" s="1" t="s">
        <v>136</v>
      </c>
      <c r="R956" s="1" t="s">
        <v>645</v>
      </c>
      <c r="S956" s="1" t="s">
        <v>7</v>
      </c>
      <c r="T956" s="1" t="s">
        <v>1794</v>
      </c>
      <c r="U956" s="1" t="s">
        <v>1792</v>
      </c>
      <c r="V956" s="4" t="str">
        <f>VLOOKUP(T956,'[2]15 16 Budget'!$D$4:$I$1196,4,FALSE)</f>
        <v xml:space="preserve">                         -  </v>
      </c>
      <c r="X956" s="4">
        <f>VLOOKUP(T956,'[2]15 16 Budget'!$D$4:$I$1196,6,FALSE)</f>
        <v>0</v>
      </c>
    </row>
    <row r="957" spans="17:24" x14ac:dyDescent="0.25">
      <c r="Q957" s="1" t="s">
        <v>6</v>
      </c>
      <c r="R957" s="1" t="s">
        <v>648</v>
      </c>
      <c r="S957" s="1" t="s">
        <v>7</v>
      </c>
      <c r="T957" s="1" t="s">
        <v>1795</v>
      </c>
      <c r="U957" s="1" t="s">
        <v>1796</v>
      </c>
      <c r="V957" s="4">
        <f>VLOOKUP(T957,'[2]15 16 Budget'!$D$4:$I$1196,4,FALSE)</f>
        <v>110</v>
      </c>
      <c r="X957" s="4">
        <f>VLOOKUP(T957,'[2]15 16 Budget'!$D$4:$I$1196,6,FALSE)</f>
        <v>0</v>
      </c>
    </row>
    <row r="958" spans="17:24" x14ac:dyDescent="0.25">
      <c r="Q958" s="1" t="s">
        <v>16</v>
      </c>
      <c r="R958" s="1" t="s">
        <v>648</v>
      </c>
      <c r="S958" s="1" t="s">
        <v>22</v>
      </c>
      <c r="T958" s="1" t="s">
        <v>1797</v>
      </c>
      <c r="U958" s="1" t="s">
        <v>1798</v>
      </c>
      <c r="V958" s="4">
        <f>VLOOKUP(T958,'[2]15 16 Budget'!$D$4:$I$1196,4,FALSE)</f>
        <v>110</v>
      </c>
      <c r="X958" s="4">
        <f>VLOOKUP(T958,'[2]15 16 Budget'!$D$4:$I$1196,6,FALSE)</f>
        <v>0</v>
      </c>
    </row>
    <row r="959" spans="17:24" x14ac:dyDescent="0.25">
      <c r="Q959" s="1" t="s">
        <v>16</v>
      </c>
      <c r="R959" s="1" t="s">
        <v>648</v>
      </c>
      <c r="S959" s="1" t="s">
        <v>27</v>
      </c>
      <c r="T959" s="1" t="s">
        <v>1799</v>
      </c>
      <c r="U959" s="1" t="s">
        <v>1800</v>
      </c>
      <c r="V959" s="4" t="str">
        <f>VLOOKUP(T959,'[2]15 16 Budget'!$D$4:$I$1196,4,FALSE)</f>
        <v xml:space="preserve">                         -  </v>
      </c>
      <c r="X959" s="4">
        <f>VLOOKUP(T959,'[2]15 16 Budget'!$D$4:$I$1196,6,FALSE)</f>
        <v>0</v>
      </c>
    </row>
    <row r="960" spans="17:24" x14ac:dyDescent="0.25">
      <c r="Q960" s="1" t="s">
        <v>32</v>
      </c>
      <c r="R960" s="1" t="s">
        <v>648</v>
      </c>
      <c r="S960" s="1" t="s">
        <v>7</v>
      </c>
      <c r="T960" s="1" t="s">
        <v>1801</v>
      </c>
      <c r="U960" s="1" t="s">
        <v>1796</v>
      </c>
      <c r="V960" s="4">
        <f>VLOOKUP(T960,'[2]15 16 Budget'!$D$4:$I$1196,4,FALSE)</f>
        <v>110</v>
      </c>
      <c r="X960" s="4">
        <f>VLOOKUP(T960,'[2]15 16 Budget'!$D$4:$I$1196,6,FALSE)</f>
        <v>0</v>
      </c>
    </row>
    <row r="961" spans="17:24" x14ac:dyDescent="0.25">
      <c r="Q961" s="1" t="s">
        <v>36</v>
      </c>
      <c r="R961" s="1" t="s">
        <v>648</v>
      </c>
      <c r="S961" s="1" t="s">
        <v>7</v>
      </c>
      <c r="T961" s="1" t="s">
        <v>1802</v>
      </c>
      <c r="U961" s="1" t="s">
        <v>1796</v>
      </c>
      <c r="V961" s="4">
        <f>VLOOKUP(T961,'[2]15 16 Budget'!$D$4:$I$1196,4,FALSE)</f>
        <v>110</v>
      </c>
      <c r="X961" s="4">
        <f>VLOOKUP(T961,'[2]15 16 Budget'!$D$4:$I$1196,6,FALSE)</f>
        <v>0</v>
      </c>
    </row>
    <row r="962" spans="17:24" x14ac:dyDescent="0.25">
      <c r="Q962" s="1" t="s">
        <v>46</v>
      </c>
      <c r="R962" s="1" t="s">
        <v>648</v>
      </c>
      <c r="S962" s="1" t="s">
        <v>56</v>
      </c>
      <c r="T962" s="1" t="s">
        <v>1803</v>
      </c>
      <c r="U962" s="1" t="s">
        <v>1804</v>
      </c>
      <c r="V962" s="4">
        <f>VLOOKUP(T962,'[2]15 16 Budget'!$D$4:$I$1196,4,FALSE)</f>
        <v>110</v>
      </c>
      <c r="X962" s="4">
        <f>VLOOKUP(T962,'[2]15 16 Budget'!$D$4:$I$1196,6,FALSE)</f>
        <v>0</v>
      </c>
    </row>
    <row r="963" spans="17:24" x14ac:dyDescent="0.25">
      <c r="Q963" s="1" t="s">
        <v>46</v>
      </c>
      <c r="R963" s="1" t="s">
        <v>648</v>
      </c>
      <c r="S963" s="1" t="s">
        <v>61</v>
      </c>
      <c r="T963" s="1" t="s">
        <v>1805</v>
      </c>
      <c r="U963" s="1" t="s">
        <v>1806</v>
      </c>
      <c r="V963" s="4">
        <f>VLOOKUP(T963,'[2]15 16 Budget'!$D$4:$I$1196,4,FALSE)</f>
        <v>110</v>
      </c>
      <c r="X963" s="4">
        <f>VLOOKUP(T963,'[2]15 16 Budget'!$D$4:$I$1196,6,FALSE)</f>
        <v>0</v>
      </c>
    </row>
    <row r="964" spans="17:24" x14ac:dyDescent="0.25">
      <c r="Q964" s="1" t="s">
        <v>66</v>
      </c>
      <c r="R964" s="1" t="s">
        <v>648</v>
      </c>
      <c r="S964" s="1" t="s">
        <v>7</v>
      </c>
      <c r="T964" s="1" t="s">
        <v>1807</v>
      </c>
      <c r="U964" s="1" t="s">
        <v>1796</v>
      </c>
      <c r="V964" s="4">
        <f>VLOOKUP(T964,'[2]15 16 Budget'!$D$4:$I$1196,4,FALSE)</f>
        <v>110</v>
      </c>
      <c r="X964" s="4">
        <f>VLOOKUP(T964,'[2]15 16 Budget'!$D$4:$I$1196,6,FALSE)</f>
        <v>0</v>
      </c>
    </row>
    <row r="965" spans="17:24" x14ac:dyDescent="0.25">
      <c r="Q965" s="1" t="s">
        <v>70</v>
      </c>
      <c r="R965" s="1" t="s">
        <v>648</v>
      </c>
      <c r="S965" s="1" t="s">
        <v>7</v>
      </c>
      <c r="T965" s="1" t="s">
        <v>1808</v>
      </c>
      <c r="U965" s="1" t="s">
        <v>1796</v>
      </c>
      <c r="V965" s="4">
        <f>VLOOKUP(T965,'[2]15 16 Budget'!$D$4:$I$1196,4,FALSE)</f>
        <v>39730</v>
      </c>
      <c r="X965" s="4">
        <f>VLOOKUP(T965,'[2]15 16 Budget'!$D$4:$I$1196,6,FALSE)</f>
        <v>45000</v>
      </c>
    </row>
    <row r="966" spans="17:24" x14ac:dyDescent="0.25">
      <c r="Q966" s="1" t="s">
        <v>74</v>
      </c>
      <c r="R966" s="1" t="s">
        <v>648</v>
      </c>
      <c r="S966" s="1" t="s">
        <v>7</v>
      </c>
      <c r="T966" s="1" t="s">
        <v>1809</v>
      </c>
      <c r="U966" s="1" t="s">
        <v>1796</v>
      </c>
      <c r="V966" s="4">
        <f>VLOOKUP(T966,'[2]15 16 Budget'!$D$4:$I$1196,4,FALSE)</f>
        <v>110</v>
      </c>
      <c r="X966" s="4">
        <f>VLOOKUP(T966,'[2]15 16 Budget'!$D$4:$I$1196,6,FALSE)</f>
        <v>0</v>
      </c>
    </row>
    <row r="967" spans="17:24" x14ac:dyDescent="0.25">
      <c r="Q967" s="1" t="s">
        <v>78</v>
      </c>
      <c r="R967" s="1" t="s">
        <v>648</v>
      </c>
      <c r="S967" s="1" t="s">
        <v>84</v>
      </c>
      <c r="T967" s="1" t="s">
        <v>1810</v>
      </c>
      <c r="U967" s="1" t="s">
        <v>1811</v>
      </c>
      <c r="V967" s="4">
        <f>VLOOKUP(T967,'[2]15 16 Budget'!$D$4:$I$1196,4,FALSE)</f>
        <v>110</v>
      </c>
      <c r="X967" s="4">
        <f>VLOOKUP(T967,'[2]15 16 Budget'!$D$4:$I$1196,6,FALSE)</f>
        <v>0</v>
      </c>
    </row>
    <row r="968" spans="17:24" x14ac:dyDescent="0.25">
      <c r="Q968" s="1" t="s">
        <v>94</v>
      </c>
      <c r="R968" s="1" t="s">
        <v>648</v>
      </c>
      <c r="S968" s="1" t="s">
        <v>7</v>
      </c>
      <c r="T968" s="1" t="s">
        <v>1812</v>
      </c>
      <c r="U968" s="1" t="s">
        <v>1796</v>
      </c>
      <c r="V968" s="4">
        <f>VLOOKUP(T968,'[2]15 16 Budget'!$D$4:$I$1196,4,FALSE)</f>
        <v>110</v>
      </c>
      <c r="X968" s="4">
        <f>VLOOKUP(T968,'[2]15 16 Budget'!$D$4:$I$1196,6,FALSE)</f>
        <v>0</v>
      </c>
    </row>
    <row r="969" spans="17:24" x14ac:dyDescent="0.25">
      <c r="Q969" s="1" t="s">
        <v>98</v>
      </c>
      <c r="R969" s="1" t="s">
        <v>648</v>
      </c>
      <c r="S969" s="1" t="s">
        <v>7</v>
      </c>
      <c r="T969" s="1" t="s">
        <v>1813</v>
      </c>
      <c r="U969" s="1" t="s">
        <v>1796</v>
      </c>
      <c r="V969" s="4">
        <f>VLOOKUP(T969,'[2]15 16 Budget'!$D$4:$I$1196,4,FALSE)</f>
        <v>110</v>
      </c>
      <c r="X969" s="4">
        <f>VLOOKUP(T969,'[2]15 16 Budget'!$D$4:$I$1196,6,FALSE)</f>
        <v>0</v>
      </c>
    </row>
    <row r="970" spans="17:24" x14ac:dyDescent="0.25">
      <c r="Q970" s="1" t="s">
        <v>106</v>
      </c>
      <c r="R970" s="1" t="s">
        <v>648</v>
      </c>
      <c r="S970" s="1" t="s">
        <v>7</v>
      </c>
      <c r="T970" s="1" t="s">
        <v>1814</v>
      </c>
      <c r="U970" s="1" t="s">
        <v>1796</v>
      </c>
      <c r="V970" s="4">
        <f>VLOOKUP(T970,'[2]15 16 Budget'!$D$4:$I$1196,4,FALSE)</f>
        <v>110</v>
      </c>
      <c r="X970" s="4">
        <f>VLOOKUP(T970,'[2]15 16 Budget'!$D$4:$I$1196,6,FALSE)</f>
        <v>0</v>
      </c>
    </row>
    <row r="971" spans="17:24" x14ac:dyDescent="0.25">
      <c r="Q971" s="1" t="s">
        <v>110</v>
      </c>
      <c r="R971" s="1" t="s">
        <v>648</v>
      </c>
      <c r="S971" s="1" t="s">
        <v>111</v>
      </c>
      <c r="T971" s="1" t="s">
        <v>1815</v>
      </c>
      <c r="U971" s="1" t="s">
        <v>1816</v>
      </c>
      <c r="V971" s="4">
        <f>VLOOKUP(T971,'[2]15 16 Budget'!$D$4:$I$1196,4,FALSE)</f>
        <v>67850</v>
      </c>
      <c r="X971" s="4">
        <f>VLOOKUP(T971,'[2]15 16 Budget'!$D$4:$I$1196,6,FALSE)</f>
        <v>70000</v>
      </c>
    </row>
    <row r="972" spans="17:24" x14ac:dyDescent="0.25">
      <c r="Q972" s="1" t="s">
        <v>110</v>
      </c>
      <c r="R972" s="1" t="s">
        <v>648</v>
      </c>
      <c r="S972" s="1" t="s">
        <v>116</v>
      </c>
      <c r="T972" s="1" t="s">
        <v>1817</v>
      </c>
      <c r="U972" s="1" t="s">
        <v>1818</v>
      </c>
      <c r="V972" s="4">
        <f>VLOOKUP(T972,'[2]15 16 Budget'!$D$4:$I$1196,4,FALSE)</f>
        <v>110</v>
      </c>
      <c r="X972" s="4">
        <f>VLOOKUP(T972,'[2]15 16 Budget'!$D$4:$I$1196,6,FALSE)</f>
        <v>0</v>
      </c>
    </row>
    <row r="973" spans="17:24" x14ac:dyDescent="0.25">
      <c r="Q973" s="1" t="s">
        <v>10</v>
      </c>
      <c r="R973" s="1" t="s">
        <v>648</v>
      </c>
      <c r="S973" s="1" t="s">
        <v>7</v>
      </c>
      <c r="T973" s="1" t="s">
        <v>1819</v>
      </c>
      <c r="U973" s="1" t="s">
        <v>1796</v>
      </c>
      <c r="V973" s="4">
        <f>VLOOKUP(T973,'[2]15 16 Budget'!$D$4:$I$1196,4,FALSE)</f>
        <v>110</v>
      </c>
      <c r="X973" s="4">
        <f>VLOOKUP(T973,'[2]15 16 Budget'!$D$4:$I$1196,6,FALSE)</f>
        <v>0</v>
      </c>
    </row>
    <row r="974" spans="17:24" x14ac:dyDescent="0.25">
      <c r="Q974" s="1" t="s">
        <v>59</v>
      </c>
      <c r="R974" s="1" t="s">
        <v>648</v>
      </c>
      <c r="S974" s="1" t="s">
        <v>7</v>
      </c>
      <c r="T974" s="1" t="s">
        <v>1820</v>
      </c>
      <c r="U974" s="1" t="s">
        <v>1796</v>
      </c>
      <c r="V974" s="4">
        <f>VLOOKUP(T974,'[2]15 16 Budget'!$D$4:$I$1196,4,FALSE)</f>
        <v>110</v>
      </c>
      <c r="X974" s="4">
        <f>VLOOKUP(T974,'[2]15 16 Budget'!$D$4:$I$1196,6,FALSE)</f>
        <v>0</v>
      </c>
    </row>
    <row r="975" spans="17:24" x14ac:dyDescent="0.25">
      <c r="Q975" s="1" t="s">
        <v>132</v>
      </c>
      <c r="R975" s="1" t="s">
        <v>648</v>
      </c>
      <c r="S975" s="1" t="s">
        <v>7</v>
      </c>
      <c r="T975" s="1" t="s">
        <v>1821</v>
      </c>
      <c r="U975" s="1" t="s">
        <v>1796</v>
      </c>
      <c r="V975" s="4">
        <f>VLOOKUP(T975,'[2]15 16 Budget'!$D$4:$I$1196,4,FALSE)</f>
        <v>45020</v>
      </c>
      <c r="X975" s="4">
        <f>VLOOKUP(T975,'[2]15 16 Budget'!$D$4:$I$1196,6,FALSE)</f>
        <v>50000</v>
      </c>
    </row>
    <row r="976" spans="17:24" x14ac:dyDescent="0.25">
      <c r="Q976" s="1" t="s">
        <v>136</v>
      </c>
      <c r="R976" s="1" t="s">
        <v>648</v>
      </c>
      <c r="S976" s="1" t="s">
        <v>7</v>
      </c>
      <c r="T976" s="1" t="s">
        <v>1822</v>
      </c>
      <c r="U976" s="1" t="s">
        <v>1796</v>
      </c>
      <c r="V976" s="4">
        <f>VLOOKUP(T976,'[2]15 16 Budget'!$D$4:$I$1196,4,FALSE)</f>
        <v>36440</v>
      </c>
      <c r="X976" s="4">
        <f>VLOOKUP(T976,'[2]15 16 Budget'!$D$4:$I$1196,6,FALSE)</f>
        <v>45000</v>
      </c>
    </row>
    <row r="977" spans="17:24" x14ac:dyDescent="0.25">
      <c r="Q977" s="1" t="s">
        <v>6</v>
      </c>
      <c r="R977" s="1" t="s">
        <v>652</v>
      </c>
      <c r="S977" s="1" t="s">
        <v>7</v>
      </c>
      <c r="T977" s="1" t="s">
        <v>1823</v>
      </c>
      <c r="U977" s="1" t="s">
        <v>1824</v>
      </c>
      <c r="V977" s="4">
        <f>VLOOKUP(T977,'[2]15 16 Budget'!$D$4:$I$1196,4,FALSE)</f>
        <v>3260</v>
      </c>
      <c r="X977" s="4">
        <f>VLOOKUP(T977,'[2]15 16 Budget'!$D$4:$I$1196,6,FALSE)</f>
        <v>0</v>
      </c>
    </row>
    <row r="978" spans="17:24" x14ac:dyDescent="0.25">
      <c r="Q978" s="1" t="s">
        <v>16</v>
      </c>
      <c r="R978" s="1" t="s">
        <v>652</v>
      </c>
      <c r="S978" s="1" t="s">
        <v>17</v>
      </c>
      <c r="T978" s="1" t="s">
        <v>1825</v>
      </c>
      <c r="U978" s="1" t="s">
        <v>1824</v>
      </c>
      <c r="V978" s="4">
        <f>VLOOKUP(T978,'[2]15 16 Budget'!$D$4:$I$1196,4,FALSE)</f>
        <v>44850</v>
      </c>
      <c r="X978" s="4">
        <f>VLOOKUP(T978,'[2]15 16 Budget'!$D$4:$I$1196,6,FALSE)</f>
        <v>50000</v>
      </c>
    </row>
    <row r="979" spans="17:24" x14ac:dyDescent="0.25">
      <c r="Q979" s="1" t="s">
        <v>16</v>
      </c>
      <c r="R979" s="1" t="s">
        <v>652</v>
      </c>
      <c r="S979" s="1" t="s">
        <v>22</v>
      </c>
      <c r="T979" s="1" t="s">
        <v>1826</v>
      </c>
      <c r="U979" s="1" t="s">
        <v>1824</v>
      </c>
      <c r="V979" s="4">
        <f>VLOOKUP(T979,'[2]15 16 Budget'!$D$4:$I$1196,4,FALSE)</f>
        <v>36170</v>
      </c>
      <c r="X979" s="4">
        <f>VLOOKUP(T979,'[2]15 16 Budget'!$D$4:$I$1196,6,FALSE)</f>
        <v>40000</v>
      </c>
    </row>
    <row r="980" spans="17:24" x14ac:dyDescent="0.25">
      <c r="Q980" s="1" t="s">
        <v>16</v>
      </c>
      <c r="R980" s="1" t="s">
        <v>652</v>
      </c>
      <c r="S980" s="1" t="s">
        <v>27</v>
      </c>
      <c r="T980" s="1" t="s">
        <v>1827</v>
      </c>
      <c r="U980" s="1" t="s">
        <v>1824</v>
      </c>
      <c r="V980" s="4" t="str">
        <f>VLOOKUP(T980,'[2]15 16 Budget'!$D$4:$I$1196,4,FALSE)</f>
        <v xml:space="preserve">                         -  </v>
      </c>
      <c r="X980" s="4">
        <f>VLOOKUP(T980,'[2]15 16 Budget'!$D$4:$I$1196,6,FALSE)</f>
        <v>0</v>
      </c>
    </row>
    <row r="981" spans="17:24" x14ac:dyDescent="0.25">
      <c r="Q981" s="1" t="s">
        <v>32</v>
      </c>
      <c r="R981" s="1" t="s">
        <v>652</v>
      </c>
      <c r="S981" s="1" t="s">
        <v>7</v>
      </c>
      <c r="T981" s="1" t="s">
        <v>1828</v>
      </c>
      <c r="U981" s="1" t="s">
        <v>1824</v>
      </c>
      <c r="V981" s="4" t="str">
        <f>VLOOKUP(T981,'[2]15 16 Budget'!$D$4:$I$1196,4,FALSE)</f>
        <v xml:space="preserve">                         -  </v>
      </c>
      <c r="X981" s="4">
        <f>VLOOKUP(T981,'[2]15 16 Budget'!$D$4:$I$1196,6,FALSE)</f>
        <v>0</v>
      </c>
    </row>
    <row r="982" spans="17:24" x14ac:dyDescent="0.25">
      <c r="Q982" s="1" t="s">
        <v>36</v>
      </c>
      <c r="R982" s="1" t="s">
        <v>652</v>
      </c>
      <c r="S982" s="1" t="s">
        <v>7</v>
      </c>
      <c r="T982" s="1" t="s">
        <v>1829</v>
      </c>
      <c r="U982" s="1" t="s">
        <v>1824</v>
      </c>
      <c r="V982" s="4" t="str">
        <f>VLOOKUP(T982,'[2]15 16 Budget'!$D$4:$I$1196,4,FALSE)</f>
        <v xml:space="preserve">                         -  </v>
      </c>
      <c r="X982" s="4">
        <f>VLOOKUP(T982,'[2]15 16 Budget'!$D$4:$I$1196,6,FALSE)</f>
        <v>0</v>
      </c>
    </row>
    <row r="983" spans="17:24" x14ac:dyDescent="0.25">
      <c r="Q983" s="1" t="s">
        <v>46</v>
      </c>
      <c r="R983" s="1" t="s">
        <v>652</v>
      </c>
      <c r="S983" s="1" t="s">
        <v>56</v>
      </c>
      <c r="T983" s="1" t="s">
        <v>1830</v>
      </c>
      <c r="U983" s="1" t="s">
        <v>1824</v>
      </c>
      <c r="V983" s="4" t="str">
        <f>VLOOKUP(T983,'[2]15 16 Budget'!$D$4:$I$1196,4,FALSE)</f>
        <v xml:space="preserve">                         -  </v>
      </c>
      <c r="X983" s="4">
        <f>VLOOKUP(T983,'[2]15 16 Budget'!$D$4:$I$1196,6,FALSE)</f>
        <v>0</v>
      </c>
    </row>
    <row r="984" spans="17:24" x14ac:dyDescent="0.25">
      <c r="Q984" s="1" t="s">
        <v>46</v>
      </c>
      <c r="R984" s="1" t="s">
        <v>652</v>
      </c>
      <c r="S984" s="1" t="s">
        <v>61</v>
      </c>
      <c r="T984" s="1" t="s">
        <v>1831</v>
      </c>
      <c r="U984" s="1" t="s">
        <v>1824</v>
      </c>
      <c r="V984" s="4">
        <f>VLOOKUP(T984,'[2]15 16 Budget'!$D$4:$I$1196,4,FALSE)</f>
        <v>18400</v>
      </c>
      <c r="X984" s="4">
        <f>VLOOKUP(T984,'[2]15 16 Budget'!$D$4:$I$1196,6,FALSE)</f>
        <v>0</v>
      </c>
    </row>
    <row r="985" spans="17:24" x14ac:dyDescent="0.25">
      <c r="Q985" s="1" t="s">
        <v>66</v>
      </c>
      <c r="R985" s="1" t="s">
        <v>652</v>
      </c>
      <c r="S985" s="1" t="s">
        <v>7</v>
      </c>
      <c r="T985" s="1" t="s">
        <v>1832</v>
      </c>
      <c r="U985" s="1" t="s">
        <v>1824</v>
      </c>
      <c r="V985" s="4">
        <f>VLOOKUP(T985,'[2]15 16 Budget'!$D$4:$I$1196,4,FALSE)</f>
        <v>6290</v>
      </c>
      <c r="X985" s="4">
        <f>VLOOKUP(T985,'[2]15 16 Budget'!$D$4:$I$1196,6,FALSE)</f>
        <v>7000</v>
      </c>
    </row>
    <row r="986" spans="17:24" x14ac:dyDescent="0.25">
      <c r="Q986" s="1" t="s">
        <v>70</v>
      </c>
      <c r="R986" s="1" t="s">
        <v>652</v>
      </c>
      <c r="S986" s="1" t="s">
        <v>7</v>
      </c>
      <c r="T986" s="1" t="s">
        <v>1833</v>
      </c>
      <c r="U986" s="1" t="s">
        <v>1824</v>
      </c>
      <c r="V986" s="4">
        <f>VLOOKUP(T986,'[2]15 16 Budget'!$D$4:$I$1196,4,FALSE)</f>
        <v>10900</v>
      </c>
      <c r="X986" s="4">
        <f>VLOOKUP(T986,'[2]15 16 Budget'!$D$4:$I$1196,6,FALSE)</f>
        <v>12000</v>
      </c>
    </row>
    <row r="987" spans="17:24" x14ac:dyDescent="0.25">
      <c r="Q987" s="1" t="s">
        <v>74</v>
      </c>
      <c r="R987" s="1" t="s">
        <v>652</v>
      </c>
      <c r="S987" s="1" t="s">
        <v>7</v>
      </c>
      <c r="T987" s="1" t="s">
        <v>1834</v>
      </c>
      <c r="U987" s="1" t="s">
        <v>1824</v>
      </c>
      <c r="V987" s="4">
        <f>VLOOKUP(T987,'[2]15 16 Budget'!$D$4:$I$1196,4,FALSE)</f>
        <v>2810</v>
      </c>
      <c r="X987" s="4">
        <f>VLOOKUP(T987,'[2]15 16 Budget'!$D$4:$I$1196,6,FALSE)</f>
        <v>0</v>
      </c>
    </row>
    <row r="988" spans="17:24" x14ac:dyDescent="0.25">
      <c r="Q988" s="1" t="s">
        <v>78</v>
      </c>
      <c r="R988" s="1" t="s">
        <v>652</v>
      </c>
      <c r="S988" s="1" t="s">
        <v>84</v>
      </c>
      <c r="T988" s="1" t="s">
        <v>1835</v>
      </c>
      <c r="U988" s="1" t="s">
        <v>1824</v>
      </c>
      <c r="V988" s="4">
        <f>VLOOKUP(T988,'[2]15 16 Budget'!$D$4:$I$1196,4,FALSE)</f>
        <v>34250</v>
      </c>
      <c r="X988" s="4">
        <f>VLOOKUP(T988,'[2]15 16 Budget'!$D$4:$I$1196,6,FALSE)</f>
        <v>36000</v>
      </c>
    </row>
    <row r="989" spans="17:24" x14ac:dyDescent="0.25">
      <c r="Q989" s="1" t="s">
        <v>94</v>
      </c>
      <c r="R989" s="1" t="s">
        <v>652</v>
      </c>
      <c r="S989" s="1" t="s">
        <v>7</v>
      </c>
      <c r="T989" s="1" t="s">
        <v>1836</v>
      </c>
      <c r="U989" s="1" t="s">
        <v>1824</v>
      </c>
      <c r="V989" s="4">
        <f>VLOOKUP(T989,'[2]15 16 Budget'!$D$4:$I$1196,4,FALSE)</f>
        <v>1890</v>
      </c>
      <c r="X989" s="4">
        <f>VLOOKUP(T989,'[2]15 16 Budget'!$D$4:$I$1196,6,FALSE)</f>
        <v>2000</v>
      </c>
    </row>
    <row r="990" spans="17:24" x14ac:dyDescent="0.25">
      <c r="Q990" s="1" t="s">
        <v>98</v>
      </c>
      <c r="R990" s="1" t="s">
        <v>652</v>
      </c>
      <c r="S990" s="1" t="s">
        <v>7</v>
      </c>
      <c r="T990" s="1" t="s">
        <v>1837</v>
      </c>
      <c r="U990" s="1" t="s">
        <v>1824</v>
      </c>
      <c r="V990" s="4">
        <f>VLOOKUP(T990,'[2]15 16 Budget'!$D$4:$I$1196,4,FALSE)</f>
        <v>5650</v>
      </c>
      <c r="X990" s="4">
        <f>VLOOKUP(T990,'[2]15 16 Budget'!$D$4:$I$1196,6,FALSE)</f>
        <v>0</v>
      </c>
    </row>
    <row r="991" spans="17:24" x14ac:dyDescent="0.25">
      <c r="Q991" s="1" t="s">
        <v>106</v>
      </c>
      <c r="R991" s="1" t="s">
        <v>652</v>
      </c>
      <c r="S991" s="1" t="s">
        <v>7</v>
      </c>
      <c r="T991" s="1" t="s">
        <v>1838</v>
      </c>
      <c r="U991" s="1" t="s">
        <v>1824</v>
      </c>
      <c r="V991" s="4">
        <f>VLOOKUP(T991,'[2]15 16 Budget'!$D$4:$I$1196,4,FALSE)</f>
        <v>2500</v>
      </c>
      <c r="X991" s="4">
        <f>VLOOKUP(T991,'[2]15 16 Budget'!$D$4:$I$1196,6,FALSE)</f>
        <v>3000</v>
      </c>
    </row>
    <row r="992" spans="17:24" x14ac:dyDescent="0.25">
      <c r="Q992" s="1" t="s">
        <v>110</v>
      </c>
      <c r="R992" s="1" t="s">
        <v>652</v>
      </c>
      <c r="S992" s="1" t="s">
        <v>111</v>
      </c>
      <c r="T992" s="1" t="s">
        <v>1839</v>
      </c>
      <c r="U992" s="1" t="s">
        <v>1824</v>
      </c>
      <c r="V992" s="4">
        <f>VLOOKUP(T992,'[2]15 16 Budget'!$D$4:$I$1196,4,FALSE)</f>
        <v>8170</v>
      </c>
      <c r="X992" s="4">
        <f>VLOOKUP(T992,'[2]15 16 Budget'!$D$4:$I$1196,6,FALSE)</f>
        <v>10000</v>
      </c>
    </row>
    <row r="993" spans="1:42" x14ac:dyDescent="0.25">
      <c r="Q993" s="1" t="s">
        <v>110</v>
      </c>
      <c r="R993" s="1" t="s">
        <v>652</v>
      </c>
      <c r="S993" s="1" t="s">
        <v>116</v>
      </c>
      <c r="T993" s="1" t="s">
        <v>1840</v>
      </c>
      <c r="U993" s="1" t="s">
        <v>1824</v>
      </c>
      <c r="V993" s="4">
        <f>VLOOKUP(T993,'[2]15 16 Budget'!$D$4:$I$1196,4,FALSE)</f>
        <v>5930</v>
      </c>
      <c r="X993" s="4">
        <f>VLOOKUP(T993,'[2]15 16 Budget'!$D$4:$I$1196,6,FALSE)</f>
        <v>7000</v>
      </c>
    </row>
    <row r="994" spans="1:42" x14ac:dyDescent="0.25">
      <c r="Q994" s="1" t="s">
        <v>10</v>
      </c>
      <c r="R994" s="1" t="s">
        <v>652</v>
      </c>
      <c r="S994" s="1" t="s">
        <v>7</v>
      </c>
      <c r="T994" s="1" t="s">
        <v>1841</v>
      </c>
      <c r="U994" s="1" t="s">
        <v>1824</v>
      </c>
      <c r="V994" s="4">
        <f>VLOOKUP(T994,'[2]15 16 Budget'!$D$4:$I$1196,4,FALSE)</f>
        <v>25520</v>
      </c>
      <c r="X994" s="4">
        <f>VLOOKUP(T994,'[2]15 16 Budget'!$D$4:$I$1196,6,FALSE)</f>
        <v>27000</v>
      </c>
    </row>
    <row r="995" spans="1:42" x14ac:dyDescent="0.25">
      <c r="Q995" s="1" t="s">
        <v>59</v>
      </c>
      <c r="R995" s="1" t="s">
        <v>652</v>
      </c>
      <c r="S995" s="1" t="s">
        <v>7</v>
      </c>
      <c r="T995" s="1" t="s">
        <v>1842</v>
      </c>
      <c r="U995" s="1" t="s">
        <v>1824</v>
      </c>
      <c r="V995" s="4">
        <f>VLOOKUP(T995,'[2]15 16 Budget'!$D$4:$I$1196,4,FALSE)</f>
        <v>26600</v>
      </c>
      <c r="X995" s="4">
        <f>VLOOKUP(T995,'[2]15 16 Budget'!$D$4:$I$1196,6,FALSE)</f>
        <v>29000</v>
      </c>
    </row>
    <row r="996" spans="1:42" x14ac:dyDescent="0.25">
      <c r="Q996" s="1" t="s">
        <v>132</v>
      </c>
      <c r="R996" s="1" t="s">
        <v>652</v>
      </c>
      <c r="S996" s="1" t="s">
        <v>7</v>
      </c>
      <c r="T996" s="1" t="s">
        <v>1843</v>
      </c>
      <c r="U996" s="1" t="s">
        <v>1824</v>
      </c>
      <c r="V996" s="4">
        <f>VLOOKUP(T996,'[2]15 16 Budget'!$D$4:$I$1196,4,FALSE)</f>
        <v>17400</v>
      </c>
      <c r="X996" s="4">
        <f>VLOOKUP(T996,'[2]15 16 Budget'!$D$4:$I$1196,6,FALSE)</f>
        <v>22000</v>
      </c>
    </row>
    <row r="997" spans="1:42" x14ac:dyDescent="0.25">
      <c r="Q997" s="1" t="s">
        <v>136</v>
      </c>
      <c r="R997" s="1" t="s">
        <v>652</v>
      </c>
      <c r="S997" s="1" t="s">
        <v>7</v>
      </c>
      <c r="T997" s="1" t="s">
        <v>1844</v>
      </c>
      <c r="U997" s="1" t="s">
        <v>1824</v>
      </c>
      <c r="V997" s="4">
        <f>VLOOKUP(T997,'[2]15 16 Budget'!$D$4:$I$1196,4,FALSE)</f>
        <v>22370</v>
      </c>
      <c r="X997" s="4">
        <f>VLOOKUP(T997,'[2]15 16 Budget'!$D$4:$I$1196,6,FALSE)</f>
        <v>26000</v>
      </c>
    </row>
    <row r="998" spans="1:42" x14ac:dyDescent="0.25">
      <c r="Q998" s="1" t="s">
        <v>136</v>
      </c>
      <c r="R998" s="1" t="s">
        <v>656</v>
      </c>
      <c r="S998" s="1" t="s">
        <v>7</v>
      </c>
      <c r="T998" s="1" t="s">
        <v>1845</v>
      </c>
      <c r="U998" s="1" t="s">
        <v>657</v>
      </c>
      <c r="V998" s="4" t="str">
        <f>VLOOKUP(T998,'[2]15 16 Budget'!$D$4:$I$1196,4,FALSE)</f>
        <v xml:space="preserve">                         -  </v>
      </c>
      <c r="X998" s="4">
        <f>VLOOKUP(T998,'[2]15 16 Budget'!$D$4:$I$1196,6,FALSE)</f>
        <v>0</v>
      </c>
    </row>
    <row r="999" spans="1:42" s="4" customFormat="1" x14ac:dyDescent="0.25">
      <c r="A999" s="1"/>
      <c r="B999" s="1"/>
      <c r="D999" s="1"/>
      <c r="E999" s="7"/>
      <c r="F999" s="2"/>
      <c r="G999" s="2"/>
      <c r="H999" s="2"/>
      <c r="I999" s="1"/>
      <c r="J999" s="1"/>
      <c r="K999" s="7"/>
      <c r="L999" s="1"/>
      <c r="M999" s="11"/>
      <c r="P999" s="1"/>
      <c r="Q999" s="1" t="s">
        <v>16</v>
      </c>
      <c r="R999" s="1" t="s">
        <v>659</v>
      </c>
      <c r="S999" s="1" t="s">
        <v>17</v>
      </c>
      <c r="T999" s="1" t="s">
        <v>1846</v>
      </c>
      <c r="U999" s="1" t="s">
        <v>1847</v>
      </c>
      <c r="V999" s="4" t="str">
        <f>VLOOKUP(T999,'[2]15 16 Budget'!$D$4:$I$1196,4,FALSE)</f>
        <v xml:space="preserve">                         -  </v>
      </c>
      <c r="W999" s="1"/>
      <c r="X999" s="4">
        <f>VLOOKUP(T999,'[2]15 16 Budget'!$D$4:$I$1196,6,FALSE)</f>
        <v>0</v>
      </c>
      <c r="Y999" s="1"/>
      <c r="AA999" s="1"/>
      <c r="AB999" s="1"/>
      <c r="AC999" s="1"/>
      <c r="AD999" s="1"/>
      <c r="AE999" s="1"/>
      <c r="AF999" s="1"/>
      <c r="AG999" s="1"/>
      <c r="AH999" s="1"/>
      <c r="AI999" s="5"/>
      <c r="AJ999" s="6"/>
      <c r="AK999" s="6"/>
      <c r="AL999" s="6"/>
      <c r="AM999" s="6"/>
      <c r="AN999" s="6"/>
      <c r="AO999" s="6"/>
      <c r="AP999" s="6"/>
    </row>
    <row r="1000" spans="1:42" s="4" customFormat="1" x14ac:dyDescent="0.25">
      <c r="A1000" s="1"/>
      <c r="B1000" s="1"/>
      <c r="D1000" s="1"/>
      <c r="E1000" s="7"/>
      <c r="F1000" s="2"/>
      <c r="G1000" s="2"/>
      <c r="H1000" s="2"/>
      <c r="I1000" s="1"/>
      <c r="J1000" s="1"/>
      <c r="K1000" s="7"/>
      <c r="L1000" s="1"/>
      <c r="M1000" s="11"/>
      <c r="P1000" s="1"/>
      <c r="Q1000" s="36" t="s">
        <v>16</v>
      </c>
      <c r="R1000" s="36" t="s">
        <v>667</v>
      </c>
      <c r="S1000" s="36" t="s">
        <v>27</v>
      </c>
      <c r="T1000" s="36" t="s">
        <v>1848</v>
      </c>
      <c r="U1000" s="36" t="s">
        <v>668</v>
      </c>
      <c r="V1000" s="37">
        <f>VLOOKUP(T1000,'[2]15 16 Budget'!$D$4:$I$1196,4,FALSE)</f>
        <v>-6957860.7000000002</v>
      </c>
      <c r="W1000" s="36"/>
      <c r="X1000" s="37">
        <f>VLOOKUP(T1000,'[2]15 16 Budget'!$D$4:$I$1196,6,FALSE)</f>
        <v>-7250605.7310918001</v>
      </c>
      <c r="Y1000" s="1"/>
      <c r="AA1000" s="1"/>
      <c r="AB1000" s="1"/>
      <c r="AC1000" s="1"/>
      <c r="AD1000" s="1"/>
      <c r="AE1000" s="1"/>
      <c r="AF1000" s="1"/>
      <c r="AG1000" s="1"/>
      <c r="AH1000" s="1"/>
      <c r="AI1000" s="5"/>
      <c r="AJ1000" s="6"/>
      <c r="AK1000" s="6"/>
      <c r="AL1000" s="6"/>
      <c r="AM1000" s="6"/>
      <c r="AN1000" s="6"/>
      <c r="AO1000" s="6"/>
      <c r="AP1000" s="6"/>
    </row>
    <row r="1001" spans="1:42" s="4" customFormat="1" x14ac:dyDescent="0.25">
      <c r="A1001" s="1"/>
      <c r="B1001" s="1"/>
      <c r="D1001" s="1"/>
      <c r="E1001" s="7"/>
      <c r="F1001" s="2"/>
      <c r="G1001" s="2"/>
      <c r="H1001" s="2"/>
      <c r="I1001" s="1"/>
      <c r="J1001" s="1"/>
      <c r="K1001" s="7"/>
      <c r="L1001" s="1"/>
      <c r="M1001" s="11"/>
      <c r="P1001" s="1"/>
      <c r="Q1001" s="36" t="s">
        <v>16</v>
      </c>
      <c r="R1001" s="36" t="s">
        <v>670</v>
      </c>
      <c r="S1001" s="36" t="s">
        <v>27</v>
      </c>
      <c r="T1001" s="36" t="s">
        <v>1849</v>
      </c>
      <c r="U1001" s="36" t="s">
        <v>671</v>
      </c>
      <c r="V1001" s="37">
        <f>VLOOKUP(T1001,'[2]15 16 Budget'!$D$4:$I$1196,4,FALSE)</f>
        <v>-1081518.1000000001</v>
      </c>
      <c r="W1001" s="36"/>
      <c r="X1001" s="37">
        <f>VLOOKUP(T1001,'[2]15 16 Budget'!$D$4:$I$1196,6,FALSE)</f>
        <v>-1127021.8925394001</v>
      </c>
      <c r="Y1001" s="1"/>
      <c r="AA1001" s="1"/>
      <c r="AB1001" s="1"/>
      <c r="AC1001" s="1"/>
      <c r="AD1001" s="1"/>
      <c r="AE1001" s="1"/>
      <c r="AF1001" s="1"/>
      <c r="AG1001" s="1"/>
      <c r="AH1001" s="1"/>
      <c r="AI1001" s="5"/>
      <c r="AJ1001" s="6"/>
      <c r="AK1001" s="6"/>
      <c r="AL1001" s="6"/>
      <c r="AM1001" s="6"/>
      <c r="AN1001" s="6"/>
      <c r="AO1001" s="6"/>
      <c r="AP1001" s="6"/>
    </row>
    <row r="1002" spans="1:42" s="4" customFormat="1" x14ac:dyDescent="0.25">
      <c r="A1002" s="1"/>
      <c r="B1002" s="1"/>
      <c r="D1002" s="1"/>
      <c r="E1002" s="7"/>
      <c r="F1002" s="2"/>
      <c r="G1002" s="2"/>
      <c r="H1002" s="2"/>
      <c r="I1002" s="1"/>
      <c r="J1002" s="1"/>
      <c r="K1002" s="7"/>
      <c r="L1002" s="1"/>
      <c r="M1002" s="11"/>
      <c r="P1002" s="1"/>
      <c r="Q1002" s="36" t="s">
        <v>16</v>
      </c>
      <c r="R1002" s="36" t="s">
        <v>672</v>
      </c>
      <c r="S1002" s="36" t="s">
        <v>27</v>
      </c>
      <c r="T1002" s="36" t="s">
        <v>1850</v>
      </c>
      <c r="U1002" s="36" t="s">
        <v>673</v>
      </c>
      <c r="V1002" s="37">
        <f>VLOOKUP(T1002,'[2]15 16 Budget'!$D$4:$I$1196,4,FALSE)</f>
        <v>2500000</v>
      </c>
      <c r="W1002" s="36"/>
      <c r="X1002" s="37">
        <f>VLOOKUP(T1002,'[2]15 16 Budget'!$D$4:$I$1196,6,FALSE)</f>
        <v>2605185</v>
      </c>
      <c r="Y1002" s="1"/>
      <c r="AA1002" s="1"/>
      <c r="AB1002" s="1"/>
      <c r="AC1002" s="1"/>
      <c r="AD1002" s="1"/>
      <c r="AE1002" s="1"/>
      <c r="AF1002" s="1"/>
      <c r="AG1002" s="1"/>
      <c r="AH1002" s="1"/>
      <c r="AI1002" s="5"/>
      <c r="AJ1002" s="6"/>
      <c r="AK1002" s="6"/>
      <c r="AL1002" s="6"/>
      <c r="AM1002" s="6"/>
      <c r="AN1002" s="6"/>
      <c r="AO1002" s="6"/>
      <c r="AP1002" s="6"/>
    </row>
    <row r="1003" spans="1:42" s="4" customFormat="1" x14ac:dyDescent="0.25">
      <c r="A1003" s="1"/>
      <c r="B1003" s="1"/>
      <c r="D1003" s="1"/>
      <c r="E1003" s="7"/>
      <c r="F1003" s="2"/>
      <c r="G1003" s="2"/>
      <c r="H1003" s="2"/>
      <c r="I1003" s="1"/>
      <c r="J1003" s="1"/>
      <c r="K1003" s="7"/>
      <c r="L1003" s="1"/>
      <c r="M1003" s="11"/>
      <c r="P1003" s="1"/>
      <c r="Q1003" s="36" t="s">
        <v>16</v>
      </c>
      <c r="R1003" s="36" t="s">
        <v>674</v>
      </c>
      <c r="S1003" s="36" t="s">
        <v>27</v>
      </c>
      <c r="T1003" s="36" t="s">
        <v>1851</v>
      </c>
      <c r="U1003" s="36" t="s">
        <v>675</v>
      </c>
      <c r="V1003" s="37">
        <f>VLOOKUP(T1003,'[2]15 16 Budget'!$D$4:$I$1196,4,FALSE)</f>
        <v>-163900.5</v>
      </c>
      <c r="W1003" s="36"/>
      <c r="X1003" s="37">
        <f>VLOOKUP(T1003,'[2]15 16 Budget'!$D$4:$I$1196,6,FALSE)</f>
        <v>-170796.44963700001</v>
      </c>
      <c r="AA1003" s="1"/>
      <c r="AB1003" s="1"/>
      <c r="AC1003" s="1"/>
      <c r="AD1003" s="1"/>
      <c r="AE1003" s="1"/>
      <c r="AF1003" s="1"/>
      <c r="AG1003" s="1"/>
      <c r="AH1003" s="1"/>
      <c r="AI1003" s="5"/>
      <c r="AJ1003" s="6"/>
      <c r="AK1003" s="6"/>
      <c r="AL1003" s="6"/>
      <c r="AM1003" s="6"/>
      <c r="AN1003" s="6"/>
      <c r="AO1003" s="6"/>
      <c r="AP1003" s="6"/>
    </row>
    <row r="1004" spans="1:42" s="4" customFormat="1" x14ac:dyDescent="0.25">
      <c r="A1004" s="1"/>
      <c r="B1004" s="1"/>
      <c r="D1004" s="1"/>
      <c r="E1004" s="7"/>
      <c r="F1004" s="2"/>
      <c r="G1004" s="2"/>
      <c r="H1004" s="2"/>
      <c r="I1004" s="1"/>
      <c r="J1004" s="1"/>
      <c r="K1004" s="7"/>
      <c r="L1004" s="1"/>
      <c r="M1004" s="11"/>
      <c r="P1004" s="1"/>
      <c r="Q1004" s="36" t="s">
        <v>16</v>
      </c>
      <c r="R1004" s="36" t="s">
        <v>676</v>
      </c>
      <c r="S1004" s="36" t="s">
        <v>27</v>
      </c>
      <c r="T1004" s="36" t="s">
        <v>1852</v>
      </c>
      <c r="U1004" s="36" t="s">
        <v>677</v>
      </c>
      <c r="V1004" s="37">
        <f>VLOOKUP(T1004,'[2]15 16 Budget'!$D$4:$I$1196,4,FALSE)</f>
        <v>-7703187.7999999998</v>
      </c>
      <c r="W1004" s="36"/>
      <c r="X1004" s="37">
        <f>VLOOKUP(T1004,'[2]15 16 Budget'!$D$4:$I$1196,6,FALSE)</f>
        <v>-8027291.7234971998</v>
      </c>
      <c r="AA1004" s="1"/>
      <c r="AB1004" s="1"/>
      <c r="AC1004" s="1"/>
      <c r="AD1004" s="1"/>
      <c r="AE1004" s="1"/>
      <c r="AF1004" s="1"/>
      <c r="AG1004" s="1"/>
      <c r="AH1004" s="1"/>
      <c r="AI1004" s="5"/>
      <c r="AJ1004" s="6"/>
      <c r="AK1004" s="6"/>
      <c r="AL1004" s="6"/>
      <c r="AM1004" s="6"/>
      <c r="AN1004" s="6"/>
      <c r="AO1004" s="6"/>
      <c r="AP1004" s="6"/>
    </row>
    <row r="1005" spans="1:42" s="4" customFormat="1" x14ac:dyDescent="0.25">
      <c r="A1005" s="1"/>
      <c r="B1005" s="1"/>
      <c r="D1005" s="1"/>
      <c r="E1005" s="7"/>
      <c r="F1005" s="2"/>
      <c r="G1005" s="2"/>
      <c r="H1005" s="2"/>
      <c r="I1005" s="1"/>
      <c r="J1005" s="1"/>
      <c r="K1005" s="7"/>
      <c r="L1005" s="1"/>
      <c r="M1005" s="11"/>
      <c r="P1005" s="1"/>
      <c r="Q1005" s="1" t="s">
        <v>16</v>
      </c>
      <c r="R1005" s="1" t="s">
        <v>678</v>
      </c>
      <c r="S1005" s="1" t="s">
        <v>27</v>
      </c>
      <c r="T1005" s="1" t="s">
        <v>1853</v>
      </c>
      <c r="U1005" s="1" t="s">
        <v>679</v>
      </c>
      <c r="V1005" s="4" t="str">
        <f>VLOOKUP(T1005,'[2]15 16 Budget'!$D$4:$I$1196,4,FALSE)</f>
        <v xml:space="preserve">                         -  </v>
      </c>
      <c r="W1005" s="1"/>
      <c r="X1005" s="4">
        <f>VLOOKUP(T1005,'[2]15 16 Budget'!$D$4:$I$1196,6,FALSE)</f>
        <v>0</v>
      </c>
      <c r="AA1005" s="1"/>
      <c r="AB1005" s="1"/>
      <c r="AC1005" s="1"/>
      <c r="AD1005" s="1"/>
      <c r="AE1005" s="1"/>
      <c r="AF1005" s="1"/>
      <c r="AG1005" s="1"/>
      <c r="AH1005" s="1"/>
      <c r="AI1005" s="5"/>
      <c r="AJ1005" s="6"/>
      <c r="AK1005" s="6"/>
      <c r="AL1005" s="6"/>
      <c r="AM1005" s="6"/>
      <c r="AN1005" s="6"/>
      <c r="AO1005" s="6"/>
      <c r="AP1005" s="6"/>
    </row>
    <row r="1006" spans="1:42" s="4" customFormat="1" x14ac:dyDescent="0.25">
      <c r="A1006" s="1"/>
      <c r="B1006" s="1"/>
      <c r="D1006" s="1"/>
      <c r="E1006" s="7"/>
      <c r="F1006" s="2"/>
      <c r="G1006" s="2"/>
      <c r="H1006" s="2"/>
      <c r="I1006" s="1"/>
      <c r="J1006" s="1"/>
      <c r="K1006" s="7"/>
      <c r="L1006" s="1"/>
      <c r="M1006" s="11"/>
      <c r="P1006" s="1"/>
      <c r="Q1006" s="36" t="s">
        <v>59</v>
      </c>
      <c r="R1006" s="36" t="s">
        <v>680</v>
      </c>
      <c r="S1006" s="36" t="s">
        <v>7</v>
      </c>
      <c r="T1006" s="36" t="s">
        <v>1854</v>
      </c>
      <c r="U1006" s="36" t="s">
        <v>1855</v>
      </c>
      <c r="V1006" s="37">
        <f>VLOOKUP(T1006,'[2]15 16 Budget'!$D$4:$I$1196,4,FALSE)</f>
        <v>-5603585.1600000001</v>
      </c>
      <c r="W1006" s="36"/>
      <c r="X1006" s="37">
        <f>VLOOKUP(T1006,'[2]15 16 Budget'!$D$4:$I$1196,6,FALSE)</f>
        <v>-5839350.4020218411</v>
      </c>
      <c r="AA1006" s="1"/>
      <c r="AB1006" s="1"/>
      <c r="AC1006" s="1"/>
      <c r="AD1006" s="1"/>
      <c r="AE1006" s="1"/>
      <c r="AF1006" s="1"/>
      <c r="AG1006" s="1"/>
      <c r="AH1006" s="1"/>
      <c r="AI1006" s="5"/>
      <c r="AJ1006" s="6"/>
      <c r="AK1006" s="6"/>
      <c r="AL1006" s="6"/>
      <c r="AM1006" s="6"/>
      <c r="AN1006" s="6"/>
      <c r="AO1006" s="6"/>
      <c r="AP1006" s="6"/>
    </row>
    <row r="1007" spans="1:42" s="4" customFormat="1" x14ac:dyDescent="0.25">
      <c r="A1007" s="1"/>
      <c r="B1007" s="1"/>
      <c r="D1007" s="1"/>
      <c r="E1007" s="7"/>
      <c r="F1007" s="2"/>
      <c r="G1007" s="2"/>
      <c r="H1007" s="2"/>
      <c r="I1007" s="1"/>
      <c r="J1007" s="1"/>
      <c r="K1007" s="7"/>
      <c r="L1007" s="1"/>
      <c r="M1007" s="11"/>
      <c r="P1007" s="1"/>
      <c r="Q1007" s="36" t="s">
        <v>136</v>
      </c>
      <c r="R1007" s="36" t="s">
        <v>682</v>
      </c>
      <c r="S1007" s="36" t="s">
        <v>7</v>
      </c>
      <c r="T1007" s="36" t="s">
        <v>1856</v>
      </c>
      <c r="U1007" s="36" t="s">
        <v>1857</v>
      </c>
      <c r="V1007" s="37">
        <f>VLOOKUP(T1007,'[2]15 16 Budget'!$D$4:$I$1196,4,FALSE)</f>
        <v>-9500000</v>
      </c>
      <c r="W1007" s="36"/>
      <c r="X1007" s="37">
        <f>VLOOKUP(T1007,'[2]15 16 Budget'!$D$4:$I$1196,6,FALSE)</f>
        <v>-9899703</v>
      </c>
      <c r="AA1007" s="1"/>
      <c r="AB1007" s="1"/>
      <c r="AC1007" s="1"/>
      <c r="AD1007" s="1"/>
      <c r="AE1007" s="1"/>
      <c r="AF1007" s="1"/>
      <c r="AG1007" s="1"/>
      <c r="AH1007" s="1"/>
      <c r="AI1007" s="5"/>
      <c r="AJ1007" s="6"/>
      <c r="AK1007" s="6"/>
      <c r="AL1007" s="6"/>
      <c r="AM1007" s="6"/>
      <c r="AN1007" s="6"/>
      <c r="AO1007" s="6"/>
      <c r="AP1007" s="6"/>
    </row>
    <row r="1008" spans="1:42" s="4" customFormat="1" x14ac:dyDescent="0.25">
      <c r="A1008" s="1"/>
      <c r="B1008" s="1"/>
      <c r="D1008" s="1"/>
      <c r="E1008" s="7"/>
      <c r="F1008" s="2"/>
      <c r="G1008" s="2"/>
      <c r="H1008" s="2"/>
      <c r="I1008" s="1"/>
      <c r="J1008" s="1"/>
      <c r="K1008" s="7"/>
      <c r="L1008" s="1"/>
      <c r="M1008" s="11"/>
      <c r="P1008" s="1"/>
      <c r="Q1008" s="1" t="s">
        <v>140</v>
      </c>
      <c r="R1008" s="1" t="s">
        <v>684</v>
      </c>
      <c r="S1008" s="1" t="s">
        <v>7</v>
      </c>
      <c r="T1008" s="1" t="s">
        <v>1858</v>
      </c>
      <c r="U1008" s="1" t="s">
        <v>1859</v>
      </c>
      <c r="V1008" s="4" t="str">
        <f>VLOOKUP(T1008,'[2]15 16 Budget'!$D$4:$I$1196,4,FALSE)</f>
        <v xml:space="preserve">                         -  </v>
      </c>
      <c r="W1008" s="1"/>
      <c r="X1008" s="4">
        <f>VLOOKUP(T1008,'[2]15 16 Budget'!$D$4:$I$1196,6,FALSE)</f>
        <v>0</v>
      </c>
      <c r="AA1008" s="1"/>
      <c r="AB1008" s="1"/>
      <c r="AC1008" s="1"/>
      <c r="AD1008" s="1"/>
      <c r="AE1008" s="1"/>
      <c r="AF1008" s="1"/>
      <c r="AG1008" s="1"/>
      <c r="AH1008" s="1"/>
      <c r="AI1008" s="5"/>
      <c r="AJ1008" s="6"/>
      <c r="AK1008" s="6"/>
      <c r="AL1008" s="6"/>
      <c r="AM1008" s="6"/>
      <c r="AN1008" s="6"/>
      <c r="AO1008" s="6"/>
      <c r="AP1008" s="6"/>
    </row>
    <row r="1009" spans="1:42" s="4" customFormat="1" x14ac:dyDescent="0.25">
      <c r="A1009" s="1"/>
      <c r="B1009" s="1"/>
      <c r="D1009" s="1"/>
      <c r="E1009" s="7"/>
      <c r="F1009" s="2"/>
      <c r="G1009" s="2"/>
      <c r="H1009" s="2"/>
      <c r="I1009" s="1"/>
      <c r="J1009" s="1"/>
      <c r="K1009" s="7"/>
      <c r="L1009" s="1"/>
      <c r="M1009" s="11"/>
      <c r="P1009" s="1"/>
      <c r="Q1009" s="1" t="s">
        <v>140</v>
      </c>
      <c r="R1009" s="1" t="s">
        <v>686</v>
      </c>
      <c r="S1009" s="1" t="s">
        <v>7</v>
      </c>
      <c r="T1009" s="1" t="s">
        <v>1860</v>
      </c>
      <c r="U1009" s="1" t="s">
        <v>1861</v>
      </c>
      <c r="V1009" s="4">
        <f>VLOOKUP(T1009,'[2]15 16 Budget'!$D$4:$I$1196,4,FALSE)</f>
        <v>-20000000</v>
      </c>
      <c r="W1009" s="1"/>
      <c r="X1009" s="4">
        <f>VLOOKUP(T1009,'[2]15 16 Budget'!$D$4:$I$1196,6,FALSE)</f>
        <v>-23500000</v>
      </c>
      <c r="AA1009" s="1"/>
      <c r="AB1009" s="1"/>
      <c r="AC1009" s="1"/>
      <c r="AD1009" s="1"/>
      <c r="AE1009" s="1"/>
      <c r="AF1009" s="1"/>
      <c r="AG1009" s="1"/>
      <c r="AH1009" s="1"/>
      <c r="AI1009" s="5"/>
      <c r="AJ1009" s="6"/>
      <c r="AK1009" s="6"/>
      <c r="AL1009" s="6"/>
      <c r="AM1009" s="6"/>
      <c r="AN1009" s="6"/>
      <c r="AO1009" s="6"/>
      <c r="AP1009" s="6"/>
    </row>
    <row r="1010" spans="1:42" s="4" customFormat="1" x14ac:dyDescent="0.25">
      <c r="A1010" s="1"/>
      <c r="B1010" s="1"/>
      <c r="D1010" s="1"/>
      <c r="E1010" s="7"/>
      <c r="F1010" s="2"/>
      <c r="G1010" s="2"/>
      <c r="H1010" s="2"/>
      <c r="I1010" s="1"/>
      <c r="J1010" s="1"/>
      <c r="K1010" s="7"/>
      <c r="L1010" s="1"/>
      <c r="M1010" s="11"/>
      <c r="P1010" s="1"/>
      <c r="Q1010" s="36" t="s">
        <v>10</v>
      </c>
      <c r="R1010" s="36" t="s">
        <v>688</v>
      </c>
      <c r="S1010" s="36" t="s">
        <v>7</v>
      </c>
      <c r="T1010" s="36" t="s">
        <v>1862</v>
      </c>
      <c r="U1010" s="36" t="s">
        <v>1863</v>
      </c>
      <c r="V1010" s="37">
        <f>VLOOKUP(T1010,'[2]15 16 Budget'!$D$4:$I$1196,4,FALSE)</f>
        <v>-8349958.0999999996</v>
      </c>
      <c r="W1010" s="36"/>
      <c r="X1010" s="37">
        <f>VLOOKUP(T1010,'[2]15 16 Budget'!$D$4:$I$1196,6,FALSE)</f>
        <v>-8701274.2370993998</v>
      </c>
      <c r="AA1010" s="1"/>
      <c r="AB1010" s="1"/>
      <c r="AC1010" s="1"/>
      <c r="AD1010" s="1"/>
      <c r="AE1010" s="1"/>
      <c r="AF1010" s="1"/>
      <c r="AG1010" s="1"/>
      <c r="AH1010" s="1"/>
      <c r="AI1010" s="5"/>
      <c r="AJ1010" s="6"/>
      <c r="AK1010" s="6"/>
      <c r="AL1010" s="6"/>
      <c r="AM1010" s="6"/>
      <c r="AN1010" s="6"/>
      <c r="AO1010" s="6"/>
      <c r="AP1010" s="6"/>
    </row>
    <row r="1011" spans="1:42" s="4" customFormat="1" x14ac:dyDescent="0.25">
      <c r="A1011" s="1"/>
      <c r="B1011" s="1"/>
      <c r="D1011" s="1"/>
      <c r="E1011" s="7"/>
      <c r="F1011" s="2"/>
      <c r="G1011" s="2"/>
      <c r="H1011" s="2"/>
      <c r="I1011" s="1"/>
      <c r="J1011" s="1"/>
      <c r="K1011" s="7"/>
      <c r="L1011" s="1"/>
      <c r="M1011" s="11"/>
      <c r="P1011" s="1"/>
      <c r="Q1011" s="1" t="s">
        <v>40</v>
      </c>
      <c r="R1011" s="1" t="s">
        <v>690</v>
      </c>
      <c r="S1011" s="1" t="s">
        <v>1163</v>
      </c>
      <c r="T1011" s="1" t="s">
        <v>1864</v>
      </c>
      <c r="U1011" s="1" t="s">
        <v>691</v>
      </c>
      <c r="V1011" s="4">
        <f>VLOOKUP(T1011,'[2]15 16 Budget'!$D$4:$I$1196,4,FALSE)</f>
        <v>-26125.360000000001</v>
      </c>
      <c r="W1011" s="1"/>
      <c r="X1011" s="4">
        <f>VLOOKUP(T1011,'[2]15 16 Budget'!$D$4:$I$1196,6,FALSE)</f>
        <v>-30000</v>
      </c>
      <c r="AA1011" s="1"/>
      <c r="AB1011" s="1"/>
      <c r="AC1011" s="1"/>
      <c r="AD1011" s="1"/>
      <c r="AE1011" s="1"/>
      <c r="AF1011" s="1"/>
      <c r="AG1011" s="1"/>
      <c r="AH1011" s="1"/>
      <c r="AI1011" s="5"/>
      <c r="AJ1011" s="6"/>
      <c r="AK1011" s="6"/>
      <c r="AL1011" s="6"/>
      <c r="AM1011" s="6"/>
      <c r="AN1011" s="6"/>
      <c r="AO1011" s="6"/>
      <c r="AP1011" s="6"/>
    </row>
    <row r="1012" spans="1:42" s="4" customFormat="1" x14ac:dyDescent="0.25">
      <c r="A1012" s="1"/>
      <c r="B1012" s="1"/>
      <c r="D1012" s="1"/>
      <c r="E1012" s="7"/>
      <c r="F1012" s="2"/>
      <c r="G1012" s="2"/>
      <c r="H1012" s="2"/>
      <c r="I1012" s="1"/>
      <c r="J1012" s="1"/>
      <c r="K1012" s="7"/>
      <c r="L1012" s="1"/>
      <c r="M1012" s="11"/>
      <c r="P1012" s="1"/>
      <c r="Q1012" s="1" t="s">
        <v>40</v>
      </c>
      <c r="R1012" s="1" t="s">
        <v>692</v>
      </c>
      <c r="S1012" s="1" t="s">
        <v>1163</v>
      </c>
      <c r="T1012" s="1" t="s">
        <v>1865</v>
      </c>
      <c r="U1012" s="1" t="s">
        <v>1866</v>
      </c>
      <c r="V1012" s="4" t="str">
        <f>VLOOKUP(T1012,'[2]15 16 Budget'!$D$4:$I$1196,4,FALSE)</f>
        <v xml:space="preserve">                         -  </v>
      </c>
      <c r="W1012" s="1"/>
      <c r="X1012" s="4">
        <f>VLOOKUP(T1012,'[2]15 16 Budget'!$D$4:$I$1196,6,FALSE)</f>
        <v>0</v>
      </c>
      <c r="AA1012" s="1"/>
      <c r="AB1012" s="1"/>
      <c r="AC1012" s="1"/>
      <c r="AD1012" s="1"/>
      <c r="AE1012" s="1"/>
      <c r="AF1012" s="1"/>
      <c r="AG1012" s="1"/>
      <c r="AH1012" s="1"/>
      <c r="AI1012" s="5"/>
      <c r="AJ1012" s="6"/>
      <c r="AK1012" s="6"/>
      <c r="AL1012" s="6"/>
      <c r="AM1012" s="6"/>
      <c r="AN1012" s="6"/>
      <c r="AO1012" s="6"/>
      <c r="AP1012" s="6"/>
    </row>
    <row r="1013" spans="1:42" s="4" customFormat="1" x14ac:dyDescent="0.25">
      <c r="A1013" s="1"/>
      <c r="B1013" s="1"/>
      <c r="D1013" s="1"/>
      <c r="E1013" s="7"/>
      <c r="F1013" s="2"/>
      <c r="G1013" s="2"/>
      <c r="H1013" s="2"/>
      <c r="I1013" s="1"/>
      <c r="J1013" s="1"/>
      <c r="K1013" s="7"/>
      <c r="L1013" s="1"/>
      <c r="M1013" s="11"/>
      <c r="P1013" s="1"/>
      <c r="Q1013" s="1" t="s">
        <v>74</v>
      </c>
      <c r="R1013" s="1" t="s">
        <v>692</v>
      </c>
      <c r="S1013" s="1" t="s">
        <v>7</v>
      </c>
      <c r="T1013" s="1" t="s">
        <v>1867</v>
      </c>
      <c r="U1013" s="1" t="s">
        <v>1868</v>
      </c>
      <c r="V1013" s="4">
        <f>VLOOKUP(T1013,'[2]15 16 Budget'!$D$4:$I$1196,4,FALSE)</f>
        <v>-25036.66</v>
      </c>
      <c r="W1013" s="1"/>
      <c r="X1013" s="4">
        <f>VLOOKUP(T1013,'[2]15 16 Budget'!$D$4:$I$1196,6,FALSE)</f>
        <v>-26000</v>
      </c>
      <c r="AA1013" s="1"/>
      <c r="AB1013" s="1"/>
      <c r="AC1013" s="1"/>
      <c r="AD1013" s="1"/>
      <c r="AE1013" s="1"/>
      <c r="AF1013" s="1"/>
      <c r="AG1013" s="1"/>
      <c r="AH1013" s="1"/>
      <c r="AI1013" s="5"/>
      <c r="AJ1013" s="6"/>
      <c r="AK1013" s="6"/>
      <c r="AL1013" s="6"/>
      <c r="AM1013" s="6"/>
      <c r="AN1013" s="6"/>
      <c r="AO1013" s="6"/>
      <c r="AP1013" s="6"/>
    </row>
    <row r="1014" spans="1:42" s="4" customFormat="1" x14ac:dyDescent="0.25">
      <c r="A1014" s="1"/>
      <c r="B1014" s="1"/>
      <c r="D1014" s="1"/>
      <c r="E1014" s="7"/>
      <c r="F1014" s="2"/>
      <c r="G1014" s="2"/>
      <c r="H1014" s="2"/>
      <c r="I1014" s="1"/>
      <c r="J1014" s="1"/>
      <c r="K1014" s="7"/>
      <c r="L1014" s="1"/>
      <c r="M1014" s="11"/>
      <c r="P1014" s="1"/>
      <c r="Q1014" s="1" t="s">
        <v>110</v>
      </c>
      <c r="R1014" s="1" t="s">
        <v>694</v>
      </c>
      <c r="S1014" s="1" t="s">
        <v>116</v>
      </c>
      <c r="T1014" s="1" t="s">
        <v>1869</v>
      </c>
      <c r="U1014" s="1" t="s">
        <v>695</v>
      </c>
      <c r="V1014" s="4" t="str">
        <f>VLOOKUP(T1014,'[2]15 16 Budget'!$D$4:$I$1196,4,FALSE)</f>
        <v xml:space="preserve">                         -  </v>
      </c>
      <c r="W1014" s="1"/>
      <c r="X1014" s="4">
        <f>VLOOKUP(T1014,'[2]15 16 Budget'!$D$4:$I$1196,6,FALSE)</f>
        <v>0</v>
      </c>
      <c r="Y1014" s="1"/>
      <c r="AA1014" s="1"/>
      <c r="AB1014" s="1"/>
      <c r="AC1014" s="1"/>
      <c r="AD1014" s="1"/>
      <c r="AE1014" s="1"/>
      <c r="AF1014" s="1"/>
      <c r="AG1014" s="1"/>
      <c r="AH1014" s="1"/>
      <c r="AI1014" s="5"/>
      <c r="AJ1014" s="6"/>
      <c r="AK1014" s="6"/>
      <c r="AL1014" s="6"/>
      <c r="AM1014" s="6"/>
      <c r="AN1014" s="6"/>
      <c r="AO1014" s="6"/>
      <c r="AP1014" s="6"/>
    </row>
    <row r="1015" spans="1:42" x14ac:dyDescent="0.25">
      <c r="Q1015" s="1" t="s">
        <v>110</v>
      </c>
      <c r="R1015" s="1" t="s">
        <v>696</v>
      </c>
      <c r="S1015" s="1" t="s">
        <v>111</v>
      </c>
      <c r="T1015" s="1" t="s">
        <v>1870</v>
      </c>
      <c r="U1015" s="1" t="s">
        <v>1871</v>
      </c>
      <c r="V1015" s="4">
        <f>VLOOKUP(T1015,'[2]15 16 Budget'!$D$4:$I$1196,4,FALSE)</f>
        <v>-149.12</v>
      </c>
      <c r="X1015" s="4">
        <f>VLOOKUP(T1015,'[2]15 16 Budget'!$D$4:$I$1196,6,FALSE)</f>
        <v>0</v>
      </c>
    </row>
    <row r="1016" spans="1:42" x14ac:dyDescent="0.25">
      <c r="Q1016" s="1" t="s">
        <v>110</v>
      </c>
      <c r="R1016" s="1" t="s">
        <v>696</v>
      </c>
      <c r="S1016" s="1" t="s">
        <v>116</v>
      </c>
      <c r="T1016" s="1" t="s">
        <v>1872</v>
      </c>
      <c r="U1016" s="1" t="s">
        <v>697</v>
      </c>
      <c r="V1016" s="4" t="str">
        <f>VLOOKUP(T1016,'[2]15 16 Budget'!$D$4:$I$1196,4,FALSE)</f>
        <v xml:space="preserve">                         -  </v>
      </c>
      <c r="X1016" s="4">
        <f>VLOOKUP(T1016,'[2]15 16 Budget'!$D$4:$I$1196,6,FALSE)</f>
        <v>0</v>
      </c>
    </row>
    <row r="1017" spans="1:42" x14ac:dyDescent="0.25">
      <c r="Q1017" s="1" t="s">
        <v>132</v>
      </c>
      <c r="R1017" s="1" t="s">
        <v>698</v>
      </c>
      <c r="S1017" s="1" t="s">
        <v>7</v>
      </c>
      <c r="T1017" s="1" t="s">
        <v>1873</v>
      </c>
      <c r="U1017" s="1" t="s">
        <v>1874</v>
      </c>
      <c r="V1017" s="4" t="str">
        <f>VLOOKUP(T1017,'[2]15 16 Budget'!$D$4:$I$1196,4,FALSE)</f>
        <v xml:space="preserve">                         -  </v>
      </c>
      <c r="X1017" s="4">
        <f>VLOOKUP(T1017,'[2]15 16 Budget'!$D$4:$I$1196,6,FALSE)</f>
        <v>0</v>
      </c>
    </row>
    <row r="1018" spans="1:42" x14ac:dyDescent="0.25">
      <c r="Q1018" s="1" t="s">
        <v>40</v>
      </c>
      <c r="R1018" s="1" t="s">
        <v>700</v>
      </c>
      <c r="S1018" s="1" t="s">
        <v>41</v>
      </c>
      <c r="T1018" s="1" t="s">
        <v>1875</v>
      </c>
      <c r="U1018" s="1" t="s">
        <v>1876</v>
      </c>
      <c r="V1018" s="4" t="str">
        <f>VLOOKUP(T1018,'[2]15 16 Budget'!$D$4:$I$1196,4,FALSE)</f>
        <v xml:space="preserve">                         -  </v>
      </c>
      <c r="X1018" s="4">
        <f>VLOOKUP(T1018,'[2]15 16 Budget'!$D$4:$I$1196,6,FALSE)</f>
        <v>0</v>
      </c>
    </row>
    <row r="1019" spans="1:42" x14ac:dyDescent="0.25">
      <c r="Q1019" s="1" t="s">
        <v>94</v>
      </c>
      <c r="R1019" s="1" t="s">
        <v>702</v>
      </c>
      <c r="S1019" s="1" t="s">
        <v>7</v>
      </c>
      <c r="T1019" s="1" t="s">
        <v>1877</v>
      </c>
      <c r="U1019" s="1" t="s">
        <v>1878</v>
      </c>
      <c r="V1019" s="4">
        <f>VLOOKUP(T1019,'[2]15 16 Budget'!$D$4:$I$1196,4,FALSE)</f>
        <v>-386682.6</v>
      </c>
      <c r="X1019" s="4">
        <f>VLOOKUP(T1019,'[2]15 16 Budget'!$D$4:$I$1196,6,FALSE)</f>
        <v>-410000</v>
      </c>
    </row>
    <row r="1020" spans="1:42" x14ac:dyDescent="0.25">
      <c r="Q1020" s="1" t="s">
        <v>74</v>
      </c>
      <c r="R1020" s="1" t="s">
        <v>704</v>
      </c>
      <c r="S1020" s="1" t="s">
        <v>7</v>
      </c>
      <c r="T1020" s="1" t="s">
        <v>1879</v>
      </c>
      <c r="U1020" s="1" t="s">
        <v>1880</v>
      </c>
      <c r="V1020" s="4" t="str">
        <f>VLOOKUP(T1020,'[2]15 16 Budget'!$D$4:$I$1196,4,FALSE)</f>
        <v xml:space="preserve">                         -  </v>
      </c>
      <c r="X1020" s="4">
        <f>VLOOKUP(T1020,'[2]15 16 Budget'!$D$4:$I$1196,6,FALSE)</f>
        <v>0</v>
      </c>
    </row>
    <row r="1021" spans="1:42" x14ac:dyDescent="0.25">
      <c r="Q1021" s="1" t="s">
        <v>16</v>
      </c>
      <c r="R1021" s="1" t="s">
        <v>706</v>
      </c>
      <c r="S1021" s="1" t="s">
        <v>22</v>
      </c>
      <c r="T1021" s="1" t="s">
        <v>1881</v>
      </c>
      <c r="U1021" s="1" t="s">
        <v>1882</v>
      </c>
      <c r="V1021" s="4">
        <f>VLOOKUP(T1021,'[2]15 16 Budget'!$D$4:$I$1196,4,FALSE)</f>
        <v>-66110</v>
      </c>
      <c r="X1021" s="4">
        <f>VLOOKUP(T1021,'[2]15 16 Budget'!$D$4:$I$1196,6,FALSE)</f>
        <v>-66313.8</v>
      </c>
    </row>
    <row r="1022" spans="1:42" x14ac:dyDescent="0.25">
      <c r="Q1022" s="1" t="s">
        <v>40</v>
      </c>
      <c r="R1022" s="1" t="s">
        <v>706</v>
      </c>
      <c r="S1022" s="1" t="s">
        <v>1163</v>
      </c>
      <c r="T1022" s="1" t="s">
        <v>1883</v>
      </c>
      <c r="U1022" s="1" t="s">
        <v>707</v>
      </c>
      <c r="V1022" s="4">
        <f>VLOOKUP(T1022,'[2]15 16 Budget'!$D$4:$I$1196,4,FALSE)</f>
        <v>-67380</v>
      </c>
      <c r="X1022" s="4">
        <f>VLOOKUP(T1022,'[2]15 16 Budget'!$D$4:$I$1196,6,FALSE)</f>
        <v>-70000</v>
      </c>
    </row>
    <row r="1023" spans="1:42" x14ac:dyDescent="0.25">
      <c r="Q1023" s="1" t="s">
        <v>16</v>
      </c>
      <c r="R1023" s="1" t="s">
        <v>708</v>
      </c>
      <c r="S1023" s="1" t="s">
        <v>22</v>
      </c>
      <c r="T1023" s="1" t="s">
        <v>1884</v>
      </c>
      <c r="U1023" s="1" t="s">
        <v>709</v>
      </c>
      <c r="V1023" s="4" t="str">
        <f>VLOOKUP(T1023,'[2]15 16 Budget'!$D$4:$I$1196,4,FALSE)</f>
        <v xml:space="preserve">                         -  </v>
      </c>
      <c r="X1023" s="4">
        <f>VLOOKUP(T1023,'[2]15 16 Budget'!$D$4:$I$1196,6,FALSE)</f>
        <v>0</v>
      </c>
    </row>
    <row r="1024" spans="1:42" x14ac:dyDescent="0.25">
      <c r="Q1024" s="1" t="s">
        <v>16</v>
      </c>
      <c r="R1024" s="1" t="s">
        <v>710</v>
      </c>
      <c r="S1024" s="1" t="s">
        <v>22</v>
      </c>
      <c r="T1024" s="1" t="s">
        <v>1885</v>
      </c>
      <c r="U1024" s="1" t="s">
        <v>711</v>
      </c>
      <c r="V1024" s="4">
        <f>VLOOKUP(T1024,'[2]15 16 Budget'!$D$4:$I$1196,4,FALSE)</f>
        <v>-6176.22</v>
      </c>
      <c r="X1024" s="4">
        <f>VLOOKUP(T1024,'[2]15 16 Budget'!$D$4:$I$1196,6,FALSE)</f>
        <v>-6631.38</v>
      </c>
    </row>
    <row r="1025" spans="17:26" x14ac:dyDescent="0.25">
      <c r="Q1025" s="1" t="s">
        <v>16</v>
      </c>
      <c r="R1025" s="1" t="s">
        <v>712</v>
      </c>
      <c r="S1025" s="1" t="s">
        <v>27</v>
      </c>
      <c r="T1025" s="1" t="s">
        <v>1886</v>
      </c>
      <c r="U1025" s="1" t="s">
        <v>713</v>
      </c>
      <c r="V1025" s="4">
        <f>VLOOKUP(T1025,'[2]15 16 Budget'!$D$4:$I$1196,4,FALSE)</f>
        <v>-498452.46</v>
      </c>
      <c r="X1025" s="4">
        <f>VLOOKUP(T1025,'[2]15 16 Budget'!$D$4:$I$1196,6,FALSE)</f>
        <v>-615771</v>
      </c>
    </row>
    <row r="1026" spans="17:26" x14ac:dyDescent="0.25">
      <c r="Q1026" s="1" t="s">
        <v>16</v>
      </c>
      <c r="R1026" s="1" t="s">
        <v>714</v>
      </c>
      <c r="S1026" s="1" t="s">
        <v>22</v>
      </c>
      <c r="T1026" s="1" t="s">
        <v>1887</v>
      </c>
      <c r="U1026" s="1" t="s">
        <v>1888</v>
      </c>
      <c r="V1026" s="4" t="str">
        <f>VLOOKUP(T1026,'[2]15 16 Budget'!$D$4:$I$1196,4,FALSE)</f>
        <v xml:space="preserve">                         -  </v>
      </c>
      <c r="X1026" s="4">
        <f>VLOOKUP(T1026,'[2]15 16 Budget'!$D$4:$I$1196,6,FALSE)</f>
        <v>0</v>
      </c>
    </row>
    <row r="1027" spans="17:26" x14ac:dyDescent="0.25">
      <c r="Q1027" s="1" t="s">
        <v>16</v>
      </c>
      <c r="R1027" s="1" t="s">
        <v>716</v>
      </c>
      <c r="S1027" s="1" t="s">
        <v>22</v>
      </c>
      <c r="T1027" s="1" t="s">
        <v>1889</v>
      </c>
      <c r="U1027" s="1" t="s">
        <v>1890</v>
      </c>
      <c r="V1027" s="4">
        <f>VLOOKUP(T1027,'[2]15 16 Budget'!$D$4:$I$1196,4,FALSE)</f>
        <v>-8925.31</v>
      </c>
      <c r="X1027" s="4">
        <f>VLOOKUP(T1027,'[2]15 16 Budget'!$D$4:$I$1196,6,FALSE)</f>
        <v>-9947.07</v>
      </c>
    </row>
    <row r="1028" spans="17:26" x14ac:dyDescent="0.25">
      <c r="Q1028" s="1" t="s">
        <v>98</v>
      </c>
      <c r="R1028" s="1" t="s">
        <v>718</v>
      </c>
      <c r="S1028" s="1" t="s">
        <v>7</v>
      </c>
      <c r="T1028" s="1" t="s">
        <v>1891</v>
      </c>
      <c r="U1028" s="1" t="s">
        <v>1892</v>
      </c>
      <c r="V1028" s="4">
        <f>VLOOKUP(T1028,'[2]15 16 Budget'!$D$4:$I$1196,4,FALSE)</f>
        <v>-500000</v>
      </c>
      <c r="X1028" s="4">
        <f>VLOOKUP(T1028,'[2]15 16 Budget'!$D$4:$I$1196,6,FALSE)</f>
        <v>-3000000</v>
      </c>
    </row>
    <row r="1029" spans="17:26" x14ac:dyDescent="0.25">
      <c r="Q1029" s="1" t="s">
        <v>70</v>
      </c>
      <c r="R1029" s="1" t="s">
        <v>720</v>
      </c>
      <c r="S1029" s="1" t="s">
        <v>7</v>
      </c>
      <c r="T1029" s="1" t="s">
        <v>1893</v>
      </c>
      <c r="U1029" s="1" t="s">
        <v>1894</v>
      </c>
      <c r="V1029" s="4" t="str">
        <f>VLOOKUP(T1029,'[2]15 16 Budget'!$D$4:$I$1196,4,FALSE)</f>
        <v xml:space="preserve">                         -  </v>
      </c>
      <c r="X1029" s="4">
        <f>VLOOKUP(T1029,'[2]15 16 Budget'!$D$4:$I$1196,6,FALSE)</f>
        <v>0</v>
      </c>
    </row>
    <row r="1030" spans="17:26" x14ac:dyDescent="0.25">
      <c r="Q1030" s="1" t="s">
        <v>94</v>
      </c>
      <c r="R1030" s="1" t="s">
        <v>722</v>
      </c>
      <c r="S1030" s="1" t="s">
        <v>7</v>
      </c>
      <c r="T1030" s="1" t="s">
        <v>1895</v>
      </c>
      <c r="U1030" s="1" t="s">
        <v>1896</v>
      </c>
      <c r="V1030" s="4">
        <f>VLOOKUP(T1030,'[2]15 16 Budget'!$D$4:$I$1196,4,FALSE)</f>
        <v>-87.72</v>
      </c>
      <c r="X1030" s="4">
        <f>VLOOKUP(T1030,'[2]15 16 Budget'!$D$4:$I$1196,6,FALSE)</f>
        <v>-100</v>
      </c>
    </row>
    <row r="1031" spans="17:26" x14ac:dyDescent="0.25">
      <c r="Q1031" s="1" t="s">
        <v>121</v>
      </c>
      <c r="R1031" s="1" t="s">
        <v>724</v>
      </c>
      <c r="S1031" s="1" t="s">
        <v>7</v>
      </c>
      <c r="T1031" s="1" t="s">
        <v>1897</v>
      </c>
      <c r="U1031" s="1" t="s">
        <v>1898</v>
      </c>
      <c r="V1031" s="4" t="str">
        <f>VLOOKUP(T1031,'[2]15 16 Budget'!$D$4:$I$1196,4,FALSE)</f>
        <v xml:space="preserve">                         -  </v>
      </c>
      <c r="X1031" s="4">
        <f>VLOOKUP(T1031,'[2]15 16 Budget'!$D$4:$I$1196,6,FALSE)</f>
        <v>0</v>
      </c>
    </row>
    <row r="1032" spans="17:26" x14ac:dyDescent="0.25">
      <c r="Q1032" s="1" t="s">
        <v>6</v>
      </c>
      <c r="R1032" s="1" t="s">
        <v>726</v>
      </c>
      <c r="S1032" s="1" t="s">
        <v>7</v>
      </c>
      <c r="T1032" s="1" t="s">
        <v>1899</v>
      </c>
      <c r="U1032" s="1" t="s">
        <v>1900</v>
      </c>
      <c r="V1032" s="4">
        <f>VLOOKUP(T1032,'[2]15 16 Budget'!$D$4:$I$1196,4,FALSE)</f>
        <v>-4358639.1900000004</v>
      </c>
      <c r="X1032" s="4">
        <f>VLOOKUP(T1032,'[2]15 16 Budget'!$D$4:$I$1196,6,FALSE)</f>
        <v>-3415006.5947737074</v>
      </c>
      <c r="Y1032" s="10">
        <f>-(X1032/$Y$1060)*$Y$1061</f>
        <v>-3537767.8483410738</v>
      </c>
      <c r="Z1032" s="10">
        <f>-(X1032/$Y$1060)*$Z$1061</f>
        <v>-3467747.5114848972</v>
      </c>
    </row>
    <row r="1033" spans="17:26" x14ac:dyDescent="0.25">
      <c r="Q1033" s="1" t="s">
        <v>12</v>
      </c>
      <c r="R1033" s="1" t="s">
        <v>726</v>
      </c>
      <c r="S1033" s="1" t="s">
        <v>7</v>
      </c>
      <c r="T1033" s="1" t="s">
        <v>1901</v>
      </c>
      <c r="U1033" s="1" t="s">
        <v>1900</v>
      </c>
      <c r="V1033" s="4">
        <f>VLOOKUP(T1033,'[2]15 16 Budget'!$D$4:$I$1196,4,FALSE)</f>
        <v>-949959.82</v>
      </c>
      <c r="X1033" s="4">
        <f>VLOOKUP(T1033,'[2]15 16 Budget'!$D$4:$I$1196,6,FALSE)</f>
        <v>-735051.7428966664</v>
      </c>
      <c r="Y1033" s="10">
        <f t="shared" ref="Y1033:Y1059" si="2">-(X1033/$Y$1060)*$Y$1061</f>
        <v>-761475.0808582881</v>
      </c>
      <c r="Z1033" s="10">
        <f t="shared" ref="Z1033:Z1060" si="3">-(X1033/$Y$1060)*$Z$1061</f>
        <v>-746403.78620160674</v>
      </c>
    </row>
    <row r="1034" spans="17:26" x14ac:dyDescent="0.25">
      <c r="Q1034" s="1" t="s">
        <v>16</v>
      </c>
      <c r="R1034" s="1" t="s">
        <v>726</v>
      </c>
      <c r="S1034" s="1" t="s">
        <v>17</v>
      </c>
      <c r="T1034" s="1" t="s">
        <v>1902</v>
      </c>
      <c r="U1034" s="1" t="s">
        <v>1903</v>
      </c>
      <c r="V1034" s="4">
        <f>VLOOKUP(T1034,'[2]15 16 Budget'!$D$4:$I$1196,4,FALSE)</f>
        <v>-1676399.69</v>
      </c>
      <c r="X1034" s="4">
        <f>VLOOKUP(T1034,'[2]15 16 Budget'!$D$4:$I$1196,6,FALSE)</f>
        <v>-7164904.8059806246</v>
      </c>
      <c r="Y1034" s="10">
        <f t="shared" si="2"/>
        <v>-7422465.859308932</v>
      </c>
      <c r="Z1034" s="10">
        <f t="shared" si="3"/>
        <v>-7275558.6618748242</v>
      </c>
    </row>
    <row r="1035" spans="17:26" x14ac:dyDescent="0.25">
      <c r="Q1035" s="1" t="s">
        <v>16</v>
      </c>
      <c r="R1035" s="1" t="s">
        <v>726</v>
      </c>
      <c r="S1035" s="1" t="s">
        <v>22</v>
      </c>
      <c r="T1035" s="1" t="s">
        <v>1904</v>
      </c>
      <c r="U1035" s="1" t="s">
        <v>1905</v>
      </c>
      <c r="V1035" s="4" t="str">
        <f>VLOOKUP(T1035,'[2]15 16 Budget'!$D$4:$I$1196,4,FALSE)</f>
        <v xml:space="preserve">                         -  </v>
      </c>
      <c r="X1035" s="4">
        <f>VLOOKUP(T1035,'[2]15 16 Budget'!$D$4:$I$1196,6,FALSE)</f>
        <v>0</v>
      </c>
      <c r="Y1035" s="10">
        <f t="shared" si="2"/>
        <v>0</v>
      </c>
      <c r="Z1035" s="10">
        <f t="shared" si="3"/>
        <v>0</v>
      </c>
    </row>
    <row r="1036" spans="17:26" x14ac:dyDescent="0.25">
      <c r="Q1036" s="1" t="s">
        <v>32</v>
      </c>
      <c r="R1036" s="1" t="s">
        <v>726</v>
      </c>
      <c r="S1036" s="1" t="s">
        <v>7</v>
      </c>
      <c r="T1036" s="1" t="s">
        <v>1906</v>
      </c>
      <c r="U1036" s="1" t="s">
        <v>1900</v>
      </c>
      <c r="V1036" s="4">
        <f>VLOOKUP(T1036,'[2]15 16 Budget'!$D$4:$I$1196,4,FALSE)</f>
        <v>-1117599.79</v>
      </c>
      <c r="X1036" s="4">
        <f>VLOOKUP(T1036,'[2]15 16 Budget'!$D$4:$I$1196,6,FALSE)</f>
        <v>-831740.09688566404</v>
      </c>
      <c r="Y1036" s="10">
        <f t="shared" si="2"/>
        <v>-861639.14805944159</v>
      </c>
      <c r="Z1036" s="10">
        <f t="shared" si="3"/>
        <v>-844585.3825264991</v>
      </c>
    </row>
    <row r="1037" spans="17:26" x14ac:dyDescent="0.25">
      <c r="Q1037" s="1" t="s">
        <v>36</v>
      </c>
      <c r="R1037" s="1" t="s">
        <v>726</v>
      </c>
      <c r="S1037" s="1" t="s">
        <v>7</v>
      </c>
      <c r="T1037" s="1" t="s">
        <v>1907</v>
      </c>
      <c r="U1037" s="1" t="s">
        <v>1900</v>
      </c>
      <c r="V1037" s="4">
        <f>VLOOKUP(T1037,'[2]15 16 Budget'!$D$4:$I$1196,4,FALSE)</f>
        <v>-1285239.76</v>
      </c>
      <c r="X1037" s="4">
        <f>VLOOKUP(T1037,'[2]15 16 Budget'!$D$4:$I$1196,6,FALSE)</f>
        <v>-582907.53857943416</v>
      </c>
      <c r="Y1037" s="10">
        <f t="shared" si="2"/>
        <v>-603861.65921258077</v>
      </c>
      <c r="Z1037" s="10">
        <f t="shared" si="3"/>
        <v>-591909.88662455697</v>
      </c>
    </row>
    <row r="1038" spans="17:26" x14ac:dyDescent="0.25">
      <c r="Q1038" s="1" t="s">
        <v>40</v>
      </c>
      <c r="R1038" s="1" t="s">
        <v>726</v>
      </c>
      <c r="S1038" s="1" t="s">
        <v>1163</v>
      </c>
      <c r="T1038" s="1" t="s">
        <v>1908</v>
      </c>
      <c r="U1038" s="1" t="s">
        <v>1903</v>
      </c>
      <c r="V1038" s="4">
        <f>VLOOKUP(T1038,'[2]15 16 Budget'!$D$4:$I$1196,4,FALSE)</f>
        <v>-782319.85</v>
      </c>
      <c r="X1038" s="4">
        <f>VLOOKUP(T1038,'[2]15 16 Budget'!$D$4:$I$1196,6,FALSE)</f>
        <v>-1888906.4909810764</v>
      </c>
      <c r="Y1038" s="10">
        <f t="shared" si="2"/>
        <v>-1956808.1252148862</v>
      </c>
      <c r="Z1038" s="10">
        <f t="shared" si="3"/>
        <v>-1918078.5166130387</v>
      </c>
    </row>
    <row r="1039" spans="17:26" x14ac:dyDescent="0.25">
      <c r="Q1039" s="1" t="s">
        <v>46</v>
      </c>
      <c r="R1039" s="1" t="s">
        <v>726</v>
      </c>
      <c r="S1039" s="1" t="s">
        <v>47</v>
      </c>
      <c r="T1039" s="1" t="s">
        <v>1909</v>
      </c>
      <c r="U1039" s="1" t="s">
        <v>1910</v>
      </c>
      <c r="V1039" s="4">
        <f>VLOOKUP(T1039,'[2]15 16 Budget'!$D$4:$I$1196,4,FALSE)</f>
        <v>-5140959.05</v>
      </c>
      <c r="X1039" s="4">
        <f>VLOOKUP(T1039,'[2]15 16 Budget'!$D$4:$I$1196,6,FALSE)</f>
        <v>-2862583.9675086266</v>
      </c>
      <c r="Y1039" s="10">
        <f t="shared" si="2"/>
        <v>-2965486.959506067</v>
      </c>
      <c r="Z1039" s="10">
        <f t="shared" si="3"/>
        <v>-2906793.3411713922</v>
      </c>
    </row>
    <row r="1040" spans="17:26" x14ac:dyDescent="0.25">
      <c r="Q1040" s="1" t="s">
        <v>46</v>
      </c>
      <c r="R1040" s="1" t="s">
        <v>726</v>
      </c>
      <c r="S1040" s="1" t="s">
        <v>52</v>
      </c>
      <c r="T1040" s="1" t="s">
        <v>1911</v>
      </c>
      <c r="U1040" s="1" t="s">
        <v>1910</v>
      </c>
      <c r="V1040" s="4" t="str">
        <f>VLOOKUP(T1040,'[2]15 16 Budget'!$D$4:$I$1196,4,FALSE)</f>
        <v xml:space="preserve">                         -  </v>
      </c>
      <c r="X1040" s="4">
        <f>VLOOKUP(T1040,'[2]15 16 Budget'!$D$4:$I$1196,6,FALSE)</f>
        <v>0</v>
      </c>
      <c r="Y1040" s="10">
        <f t="shared" si="2"/>
        <v>0</v>
      </c>
      <c r="Z1040" s="10">
        <f t="shared" si="3"/>
        <v>0</v>
      </c>
    </row>
    <row r="1041" spans="17:26" x14ac:dyDescent="0.25">
      <c r="Q1041" s="1" t="s">
        <v>46</v>
      </c>
      <c r="R1041" s="1" t="s">
        <v>726</v>
      </c>
      <c r="S1041" s="1" t="s">
        <v>56</v>
      </c>
      <c r="T1041" s="1" t="s">
        <v>1912</v>
      </c>
      <c r="U1041" s="1" t="s">
        <v>1913</v>
      </c>
      <c r="V1041" s="4" t="str">
        <f>VLOOKUP(T1041,'[2]15 16 Budget'!$D$4:$I$1196,4,FALSE)</f>
        <v xml:space="preserve">                         -  </v>
      </c>
      <c r="X1041" s="4">
        <f>VLOOKUP(T1041,'[2]15 16 Budget'!$D$4:$I$1196,6,FALSE)</f>
        <v>0</v>
      </c>
      <c r="Y1041" s="10">
        <f t="shared" si="2"/>
        <v>0</v>
      </c>
      <c r="Z1041" s="10">
        <f t="shared" si="3"/>
        <v>0</v>
      </c>
    </row>
    <row r="1042" spans="17:26" x14ac:dyDescent="0.25">
      <c r="Q1042" s="1" t="s">
        <v>46</v>
      </c>
      <c r="R1042" s="1" t="s">
        <v>726</v>
      </c>
      <c r="S1042" s="1" t="s">
        <v>61</v>
      </c>
      <c r="T1042" s="1" t="s">
        <v>1914</v>
      </c>
      <c r="U1042" s="1" t="s">
        <v>1915</v>
      </c>
      <c r="V1042" s="4" t="str">
        <f>VLOOKUP(T1042,'[2]15 16 Budget'!$D$4:$I$1196,4,FALSE)</f>
        <v xml:space="preserve">                         -  </v>
      </c>
      <c r="X1042" s="4">
        <f>VLOOKUP(T1042,'[2]15 16 Budget'!$D$4:$I$1196,6,FALSE)</f>
        <v>0</v>
      </c>
      <c r="Y1042" s="10">
        <f t="shared" si="2"/>
        <v>0</v>
      </c>
      <c r="Z1042" s="10">
        <f t="shared" si="3"/>
        <v>0</v>
      </c>
    </row>
    <row r="1043" spans="17:26" x14ac:dyDescent="0.25">
      <c r="Q1043" s="1" t="s">
        <v>66</v>
      </c>
      <c r="R1043" s="1" t="s">
        <v>726</v>
      </c>
      <c r="S1043" s="1" t="s">
        <v>7</v>
      </c>
      <c r="T1043" s="1" t="s">
        <v>1916</v>
      </c>
      <c r="U1043" s="1" t="s">
        <v>1900</v>
      </c>
      <c r="V1043" s="4">
        <f>VLOOKUP(T1043,'[2]15 16 Budget'!$D$4:$I$1196,4,FALSE)</f>
        <v>-1117599.79</v>
      </c>
      <c r="X1043" s="4">
        <f>VLOOKUP(T1043,'[2]15 16 Budget'!$D$4:$I$1196,6,FALSE)</f>
        <v>-960941.78388492099</v>
      </c>
      <c r="Y1043" s="10">
        <f t="shared" si="2"/>
        <v>-995485.32420355733</v>
      </c>
      <c r="Z1043" s="10">
        <f t="shared" si="3"/>
        <v>-975782.44353862084</v>
      </c>
    </row>
    <row r="1044" spans="17:26" x14ac:dyDescent="0.25">
      <c r="Q1044" s="1" t="s">
        <v>70</v>
      </c>
      <c r="R1044" s="1" t="s">
        <v>726</v>
      </c>
      <c r="S1044" s="1" t="s">
        <v>7</v>
      </c>
      <c r="T1044" s="1" t="s">
        <v>1917</v>
      </c>
      <c r="U1044" s="1" t="s">
        <v>1900</v>
      </c>
      <c r="V1044" s="4">
        <f>VLOOKUP(T1044,'[2]15 16 Budget'!$D$4:$I$1196,4,FALSE)</f>
        <v>-558799.9</v>
      </c>
      <c r="X1044" s="4">
        <f>VLOOKUP(T1044,'[2]15 16 Budget'!$D$4:$I$1196,6,FALSE)</f>
        <v>-483853.70655908558</v>
      </c>
      <c r="Y1044" s="10">
        <f t="shared" si="2"/>
        <v>-501247.0807479709</v>
      </c>
      <c r="Z1044" s="10">
        <f t="shared" si="3"/>
        <v>-491326.28013393236</v>
      </c>
    </row>
    <row r="1045" spans="17:26" x14ac:dyDescent="0.25">
      <c r="Q1045" s="1" t="s">
        <v>74</v>
      </c>
      <c r="R1045" s="1" t="s">
        <v>726</v>
      </c>
      <c r="S1045" s="1" t="s">
        <v>7</v>
      </c>
      <c r="T1045" s="1" t="s">
        <v>1918</v>
      </c>
      <c r="U1045" s="1" t="s">
        <v>1900</v>
      </c>
      <c r="V1045" s="4">
        <f>VLOOKUP(T1045,'[2]15 16 Budget'!$D$4:$I$1196,4,FALSE)</f>
        <v>-139699.97</v>
      </c>
      <c r="X1045" s="4">
        <f>VLOOKUP(T1045,'[2]15 16 Budget'!$D$4:$I$1196,6,FALSE)</f>
        <v>-294060.36782618792</v>
      </c>
      <c r="Y1045" s="10">
        <f t="shared" si="2"/>
        <v>-304631.12907568878</v>
      </c>
      <c r="Z1045" s="10">
        <f t="shared" si="3"/>
        <v>-298601.79781678232</v>
      </c>
    </row>
    <row r="1046" spans="17:26" x14ac:dyDescent="0.25">
      <c r="Q1046" s="1" t="s">
        <v>580</v>
      </c>
      <c r="R1046" s="1" t="s">
        <v>726</v>
      </c>
      <c r="S1046" s="1" t="s">
        <v>7</v>
      </c>
      <c r="T1046" s="1" t="s">
        <v>1919</v>
      </c>
      <c r="U1046" s="1" t="s">
        <v>1900</v>
      </c>
      <c r="V1046" s="4">
        <f>VLOOKUP(T1046,'[2]15 16 Budget'!$D$4:$I$1196,4,FALSE)</f>
        <v>-11176</v>
      </c>
      <c r="X1046" s="4">
        <f>VLOOKUP(T1046,'[2]15 16 Budget'!$D$4:$I$1196,6,FALSE)</f>
        <v>0</v>
      </c>
      <c r="Y1046" s="10">
        <f t="shared" si="2"/>
        <v>0</v>
      </c>
      <c r="Z1046" s="10">
        <f t="shared" si="3"/>
        <v>0</v>
      </c>
    </row>
    <row r="1047" spans="17:26" x14ac:dyDescent="0.25">
      <c r="Q1047" s="1" t="s">
        <v>78</v>
      </c>
      <c r="R1047" s="1" t="s">
        <v>726</v>
      </c>
      <c r="S1047" s="1" t="s">
        <v>79</v>
      </c>
      <c r="T1047" s="1" t="s">
        <v>1920</v>
      </c>
      <c r="U1047" s="1" t="s">
        <v>1910</v>
      </c>
      <c r="V1047" s="4">
        <f>VLOOKUP(T1047,'[2]15 16 Budget'!$D$4:$I$1196,4,FALSE)</f>
        <v>-2682239.5</v>
      </c>
      <c r="X1047" s="4">
        <f>VLOOKUP(T1047,'[2]15 16 Budget'!$D$4:$I$1196,6,FALSE)</f>
        <v>-3162479.137153964</v>
      </c>
      <c r="Y1047" s="10">
        <f t="shared" si="2"/>
        <v>-3276162.6374587095</v>
      </c>
      <c r="Z1047" s="10">
        <f t="shared" si="3"/>
        <v>-3211320.0527260657</v>
      </c>
    </row>
    <row r="1048" spans="17:26" x14ac:dyDescent="0.25">
      <c r="Q1048" s="1" t="s">
        <v>78</v>
      </c>
      <c r="R1048" s="1" t="s">
        <v>726</v>
      </c>
      <c r="S1048" s="1" t="s">
        <v>84</v>
      </c>
      <c r="T1048" s="1" t="s">
        <v>1921</v>
      </c>
      <c r="U1048" s="1" t="s">
        <v>1903</v>
      </c>
      <c r="V1048" s="4" t="str">
        <f>VLOOKUP(T1048,'[2]15 16 Budget'!$D$4:$I$1196,4,FALSE)</f>
        <v xml:space="preserve">                         -  </v>
      </c>
      <c r="X1048" s="4">
        <f>VLOOKUP(T1048,'[2]15 16 Budget'!$D$4:$I$1196,6,FALSE)</f>
        <v>0</v>
      </c>
      <c r="Y1048" s="10">
        <f t="shared" si="2"/>
        <v>0</v>
      </c>
      <c r="Z1048" s="10">
        <f t="shared" si="3"/>
        <v>0</v>
      </c>
    </row>
    <row r="1049" spans="17:26" x14ac:dyDescent="0.25">
      <c r="Q1049" s="1" t="s">
        <v>94</v>
      </c>
      <c r="R1049" s="1" t="s">
        <v>726</v>
      </c>
      <c r="S1049" s="1" t="s">
        <v>7</v>
      </c>
      <c r="T1049" s="1" t="s">
        <v>1922</v>
      </c>
      <c r="U1049" s="1" t="s">
        <v>1900</v>
      </c>
      <c r="V1049" s="4">
        <f>VLOOKUP(T1049,'[2]15 16 Budget'!$D$4:$I$1196,4,FALSE)</f>
        <v>-307339.94</v>
      </c>
      <c r="X1049" s="4">
        <f>VLOOKUP(T1049,'[2]15 16 Budget'!$D$4:$I$1196,6,FALSE)</f>
        <v>-242629.22699641305</v>
      </c>
      <c r="Y1049" s="10">
        <f t="shared" si="2"/>
        <v>-251351.16273256775</v>
      </c>
      <c r="Z1049" s="10">
        <f t="shared" si="3"/>
        <v>-246376.36115196691</v>
      </c>
    </row>
    <row r="1050" spans="17:26" x14ac:dyDescent="0.25">
      <c r="Q1050" s="1" t="s">
        <v>98</v>
      </c>
      <c r="R1050" s="1" t="s">
        <v>726</v>
      </c>
      <c r="S1050" s="1" t="s">
        <v>7</v>
      </c>
      <c r="T1050" s="1" t="s">
        <v>1923</v>
      </c>
      <c r="U1050" s="1" t="s">
        <v>1900</v>
      </c>
      <c r="V1050" s="4">
        <f>VLOOKUP(T1050,'[2]15 16 Budget'!$D$4:$I$1196,4,FALSE)</f>
        <v>-726439.87</v>
      </c>
      <c r="X1050" s="4">
        <f>VLOOKUP(T1050,'[2]15 16 Budget'!$D$4:$I$1196,6,FALSE)</f>
        <v>-744815.79027426965</v>
      </c>
      <c r="Y1050" s="10">
        <f t="shared" si="2"/>
        <v>-771590.12219818705</v>
      </c>
      <c r="Z1050" s="10">
        <f t="shared" si="3"/>
        <v>-756318.62825418788</v>
      </c>
    </row>
    <row r="1051" spans="17:26" x14ac:dyDescent="0.25">
      <c r="Q1051" s="1" t="s">
        <v>102</v>
      </c>
      <c r="R1051" s="1" t="s">
        <v>726</v>
      </c>
      <c r="S1051" s="1" t="s">
        <v>7</v>
      </c>
      <c r="T1051" s="1" t="s">
        <v>1924</v>
      </c>
      <c r="U1051" s="1" t="s">
        <v>1900</v>
      </c>
      <c r="V1051" s="4">
        <f>VLOOKUP(T1051,'[2]15 16 Budget'!$D$4:$I$1196,4,FALSE)</f>
        <v>-27939.99</v>
      </c>
      <c r="X1051" s="4">
        <f>VLOOKUP(T1051,'[2]15 16 Budget'!$D$4:$I$1196,6,FALSE)</f>
        <v>-63476.357544440623</v>
      </c>
      <c r="Y1051" s="10">
        <f t="shared" si="2"/>
        <v>-65758.179557894822</v>
      </c>
      <c r="Z1051" s="10">
        <f t="shared" si="3"/>
        <v>-64456.678136355295</v>
      </c>
    </row>
    <row r="1052" spans="17:26" x14ac:dyDescent="0.25">
      <c r="Q1052" s="1" t="s">
        <v>106</v>
      </c>
      <c r="R1052" s="1" t="s">
        <v>726</v>
      </c>
      <c r="S1052" s="1" t="s">
        <v>7</v>
      </c>
      <c r="T1052" s="1" t="s">
        <v>1925</v>
      </c>
      <c r="U1052" s="1" t="s">
        <v>1900</v>
      </c>
      <c r="V1052" s="4">
        <f>VLOOKUP(T1052,'[2]15 16 Budget'!$D$4:$I$1196,4,FALSE)</f>
        <v>-106171.98</v>
      </c>
      <c r="X1052" s="4">
        <f>VLOOKUP(T1052,'[2]15 16 Budget'!$D$4:$I$1196,6,FALSE)</f>
        <v>-87134.093224822864</v>
      </c>
      <c r="Y1052" s="10">
        <f t="shared" si="2"/>
        <v>-90266.353797644348</v>
      </c>
      <c r="Z1052" s="10">
        <f t="shared" si="3"/>
        <v>-88479.780802852256</v>
      </c>
    </row>
    <row r="1053" spans="17:26" x14ac:dyDescent="0.25">
      <c r="Q1053" s="1" t="s">
        <v>110</v>
      </c>
      <c r="R1053" s="1" t="s">
        <v>726</v>
      </c>
      <c r="S1053" s="1" t="s">
        <v>111</v>
      </c>
      <c r="T1053" s="1" t="s">
        <v>1926</v>
      </c>
      <c r="U1053" s="1" t="s">
        <v>1927</v>
      </c>
      <c r="V1053" s="4">
        <f>VLOOKUP(T1053,'[2]15 16 Budget'!$D$4:$I$1196,4,FALSE)</f>
        <v>-782319.85</v>
      </c>
      <c r="X1053" s="4">
        <f>VLOOKUP(T1053,'[2]15 16 Budget'!$D$4:$I$1196,6,FALSE)</f>
        <v>-1122293.3868537899</v>
      </c>
      <c r="Y1053" s="10">
        <f t="shared" si="2"/>
        <v>-1162637.1282835677</v>
      </c>
      <c r="Z1053" s="10">
        <f t="shared" si="3"/>
        <v>-1139625.9396319191</v>
      </c>
    </row>
    <row r="1054" spans="17:26" x14ac:dyDescent="0.25">
      <c r="Q1054" s="1" t="s">
        <v>110</v>
      </c>
      <c r="R1054" s="1" t="s">
        <v>726</v>
      </c>
      <c r="S1054" s="1" t="s">
        <v>116</v>
      </c>
      <c r="T1054" s="1" t="s">
        <v>1928</v>
      </c>
      <c r="U1054" s="1" t="s">
        <v>1929</v>
      </c>
      <c r="V1054" s="4" t="str">
        <f>VLOOKUP(T1054,'[2]15 16 Budget'!$D$4:$I$1196,4,FALSE)</f>
        <v xml:space="preserve">                         -  </v>
      </c>
      <c r="X1054" s="4">
        <f>VLOOKUP(T1054,'[2]15 16 Budget'!$D$4:$I$1196,6,FALSE)</f>
        <v>0</v>
      </c>
      <c r="Y1054" s="10">
        <f t="shared" si="2"/>
        <v>0</v>
      </c>
      <c r="Z1054" s="10">
        <f t="shared" si="3"/>
        <v>0</v>
      </c>
    </row>
    <row r="1055" spans="17:26" x14ac:dyDescent="0.25">
      <c r="Q1055" s="1" t="s">
        <v>10</v>
      </c>
      <c r="R1055" s="1" t="s">
        <v>726</v>
      </c>
      <c r="S1055" s="1" t="s">
        <v>7</v>
      </c>
      <c r="T1055" s="1" t="s">
        <v>1930</v>
      </c>
      <c r="U1055" s="1" t="s">
        <v>1900</v>
      </c>
      <c r="V1055" s="4">
        <f>VLOOKUP(T1055,'[2]15 16 Budget'!$D$4:$I$1196,4,FALSE)</f>
        <v>-5587998.96</v>
      </c>
      <c r="X1055" s="4">
        <f>VLOOKUP(T1055,'[2]15 16 Budget'!$D$4:$I$1196,6,FALSE)</f>
        <v>-5327156.1492118472</v>
      </c>
      <c r="Y1055" s="10">
        <f t="shared" si="2"/>
        <v>-5518654.5691057295</v>
      </c>
      <c r="Z1055" s="10">
        <f t="shared" si="3"/>
        <v>-5409428.0543973492</v>
      </c>
    </row>
    <row r="1056" spans="17:26" x14ac:dyDescent="0.25">
      <c r="Q1056" s="1" t="s">
        <v>59</v>
      </c>
      <c r="R1056" s="1" t="s">
        <v>726</v>
      </c>
      <c r="S1056" s="1" t="s">
        <v>7</v>
      </c>
      <c r="T1056" s="1" t="s">
        <v>1931</v>
      </c>
      <c r="U1056" s="1" t="s">
        <v>1900</v>
      </c>
      <c r="V1056" s="4">
        <f>VLOOKUP(T1056,'[2]15 16 Budget'!$D$4:$I$1196,4,FALSE)</f>
        <v>-3073399.43</v>
      </c>
      <c r="X1056" s="4">
        <f>VLOOKUP(T1056,'[2]15 16 Budget'!$D$4:$I$1196,6,FALSE)</f>
        <v>-2907239.4617187805</v>
      </c>
      <c r="Y1056" s="10">
        <f t="shared" si="2"/>
        <v>-3011747.7110695443</v>
      </c>
      <c r="Z1056" s="10">
        <f t="shared" si="3"/>
        <v>-2952138.4890133841</v>
      </c>
    </row>
    <row r="1057" spans="17:26" x14ac:dyDescent="0.25">
      <c r="Q1057" s="1" t="s">
        <v>132</v>
      </c>
      <c r="R1057" s="1" t="s">
        <v>726</v>
      </c>
      <c r="S1057" s="1" t="s">
        <v>7</v>
      </c>
      <c r="T1057" s="1" t="s">
        <v>1932</v>
      </c>
      <c r="U1057" s="1" t="s">
        <v>1900</v>
      </c>
      <c r="V1057" s="4">
        <f>VLOOKUP(T1057,'[2]15 16 Budget'!$D$4:$I$1196,4,FALSE)</f>
        <v>-2514599.5299999998</v>
      </c>
      <c r="X1057" s="4">
        <f>VLOOKUP(T1057,'[2]15 16 Budget'!$D$4:$I$1196,6,FALSE)</f>
        <v>-2753222.4070570036</v>
      </c>
      <c r="Y1057" s="10">
        <f t="shared" si="2"/>
        <v>-2852194.1146248118</v>
      </c>
      <c r="Z1057" s="10">
        <f t="shared" si="3"/>
        <v>-2795742.81503519</v>
      </c>
    </row>
    <row r="1058" spans="17:26" x14ac:dyDescent="0.25">
      <c r="Q1058" s="1" t="s">
        <v>136</v>
      </c>
      <c r="R1058" s="1" t="s">
        <v>726</v>
      </c>
      <c r="S1058" s="1" t="s">
        <v>7</v>
      </c>
      <c r="T1058" s="1" t="s">
        <v>1933</v>
      </c>
      <c r="U1058" s="1" t="s">
        <v>1900</v>
      </c>
      <c r="V1058" s="4">
        <f>VLOOKUP(T1058,'[2]15 16 Budget'!$D$4:$I$1196,4,FALSE)</f>
        <v>-7264398.6500000004</v>
      </c>
      <c r="X1058" s="4">
        <f>VLOOKUP(T1058,'[2]15 16 Budget'!$D$4:$I$1196,6,FALSE)</f>
        <v>-5752366.7454880904</v>
      </c>
      <c r="Y1058" s="10">
        <f t="shared" si="2"/>
        <v>-5959150.4611435924</v>
      </c>
      <c r="Z1058" s="10">
        <f t="shared" si="3"/>
        <v>-5841205.5476972293</v>
      </c>
    </row>
    <row r="1059" spans="17:26" x14ac:dyDescent="0.25">
      <c r="Q1059" s="1" t="s">
        <v>140</v>
      </c>
      <c r="R1059" s="1" t="s">
        <v>726</v>
      </c>
      <c r="S1059" s="1" t="s">
        <v>7</v>
      </c>
      <c r="T1059" s="1" t="s">
        <v>1934</v>
      </c>
      <c r="U1059" s="1" t="s">
        <v>1900</v>
      </c>
      <c r="V1059" s="4">
        <f>VLOOKUP(T1059,'[2]15 16 Budget'!$D$4:$I$1196,4,FALSE)</f>
        <v>-2905759.46</v>
      </c>
      <c r="X1059" s="4">
        <f>VLOOKUP(T1059,'[2]15 16 Budget'!$D$4:$I$1196,6,FALSE)</f>
        <v>-11583230.148600589</v>
      </c>
      <c r="Y1059" s="10">
        <f t="shared" si="2"/>
        <v>-11999619.345499272</v>
      </c>
      <c r="Z1059" s="10">
        <f t="shared" si="3"/>
        <v>-11762120.045167355</v>
      </c>
    </row>
    <row r="1060" spans="17:26" x14ac:dyDescent="0.25">
      <c r="Q1060" s="1" t="s">
        <v>16</v>
      </c>
      <c r="R1060" s="1" t="s">
        <v>729</v>
      </c>
      <c r="S1060" s="1" t="s">
        <v>22</v>
      </c>
      <c r="T1060" s="1" t="s">
        <v>1935</v>
      </c>
      <c r="U1060" s="1" t="s">
        <v>1936</v>
      </c>
      <c r="V1060" s="4">
        <f>VLOOKUP(T1060,'[2]15 16 Budget'!$D$4:$I$1196,4,FALSE)</f>
        <v>-1650000</v>
      </c>
      <c r="X1060" s="4">
        <f>VLOOKUP(T1060,'[2]15 16 Budget'!$D$4:$I$1196,6,FALSE)</f>
        <v>-1800000</v>
      </c>
      <c r="Y1060" s="10">
        <f>SUM(X1032:X1059)</f>
        <v>-52966000</v>
      </c>
      <c r="Z1060" s="10">
        <f t="shared" si="3"/>
        <v>-1827798.9653740136</v>
      </c>
    </row>
    <row r="1061" spans="17:26" x14ac:dyDescent="0.25">
      <c r="Q1061" s="1" t="s">
        <v>6</v>
      </c>
      <c r="R1061" s="1" t="s">
        <v>731</v>
      </c>
      <c r="S1061" s="1" t="s">
        <v>7</v>
      </c>
      <c r="T1061" s="1" t="s">
        <v>1937</v>
      </c>
      <c r="U1061" s="1" t="s">
        <v>1938</v>
      </c>
      <c r="V1061" s="4">
        <f>VLOOKUP(T1061,'[2]15 16 Budget'!$D$4:$I$1196,4,FALSE)</f>
        <v>-1756000</v>
      </c>
      <c r="X1061" s="4">
        <f>VLOOKUP(T1061,'[2]15 16 Budget'!$D$4:$I$1196,6,FALSE)</f>
        <v>0</v>
      </c>
      <c r="Y1061" s="10">
        <f>'[2]DORA Sheet'!H4</f>
        <v>54870000</v>
      </c>
      <c r="Z1061" s="4">
        <f>'[2]DORA Sheet'!M4</f>
        <v>53784000</v>
      </c>
    </row>
    <row r="1062" spans="17:26" x14ac:dyDescent="0.25">
      <c r="Q1062" s="1" t="s">
        <v>46</v>
      </c>
      <c r="R1062" s="1" t="s">
        <v>733</v>
      </c>
      <c r="S1062" s="1" t="s">
        <v>61</v>
      </c>
      <c r="T1062" s="1" t="s">
        <v>1939</v>
      </c>
      <c r="U1062" s="1" t="s">
        <v>734</v>
      </c>
      <c r="V1062" s="4">
        <f>VLOOKUP(T1062,'[2]15 16 Budget'!$D$4:$I$1196,4,FALSE)</f>
        <v>-890000</v>
      </c>
      <c r="X1062" s="4">
        <f>VLOOKUP(T1062,'[2]15 16 Budget'!$D$4:$I$1196,6,FALSE)</f>
        <v>-934000</v>
      </c>
    </row>
    <row r="1063" spans="17:26" x14ac:dyDescent="0.25">
      <c r="Q1063" s="1" t="s">
        <v>12</v>
      </c>
      <c r="R1063" s="1" t="s">
        <v>735</v>
      </c>
      <c r="S1063" s="1" t="s">
        <v>7</v>
      </c>
      <c r="T1063" s="1" t="s">
        <v>1940</v>
      </c>
      <c r="U1063" s="1" t="s">
        <v>736</v>
      </c>
      <c r="V1063" s="4">
        <f>VLOOKUP(T1063,'[2]15 16 Budget'!$D$4:$I$1196,4,FALSE)</f>
        <v>-742370</v>
      </c>
      <c r="X1063" s="4">
        <f>VLOOKUP(T1063,'[2]15 16 Budget'!$D$4:$I$1196,6,FALSE)</f>
        <v>-555000</v>
      </c>
    </row>
    <row r="1064" spans="17:26" x14ac:dyDescent="0.25">
      <c r="Q1064" s="1" t="s">
        <v>16</v>
      </c>
      <c r="R1064" s="1" t="s">
        <v>735</v>
      </c>
      <c r="S1064" s="1" t="s">
        <v>17</v>
      </c>
      <c r="T1064" s="1" t="s">
        <v>1941</v>
      </c>
      <c r="U1064" s="1" t="s">
        <v>736</v>
      </c>
      <c r="V1064" s="4">
        <f>VLOOKUP(T1064,'[2]15 16 Budget'!$D$4:$I$1196,4,FALSE)</f>
        <v>-742370</v>
      </c>
      <c r="X1064" s="4">
        <f>VLOOKUP(T1064,'[2]15 16 Budget'!$D$4:$I$1196,6,FALSE)</f>
        <v>-555000</v>
      </c>
    </row>
    <row r="1065" spans="17:26" x14ac:dyDescent="0.25">
      <c r="Q1065" s="1" t="s">
        <v>46</v>
      </c>
      <c r="R1065" s="1" t="s">
        <v>735</v>
      </c>
      <c r="S1065" s="1" t="s">
        <v>47</v>
      </c>
      <c r="T1065" s="1" t="s">
        <v>1942</v>
      </c>
      <c r="U1065" s="1" t="s">
        <v>736</v>
      </c>
      <c r="V1065" s="4">
        <f>VLOOKUP(T1065,'[2]15 16 Budget'!$D$4:$I$1196,4,FALSE)</f>
        <v>-742370</v>
      </c>
      <c r="X1065" s="4">
        <f>VLOOKUP(T1065,'[2]15 16 Budget'!$D$4:$I$1196,6,FALSE)</f>
        <v>-555000</v>
      </c>
    </row>
    <row r="1066" spans="17:26" x14ac:dyDescent="0.25">
      <c r="Q1066" s="1" t="s">
        <v>46</v>
      </c>
      <c r="R1066" s="1" t="s">
        <v>735</v>
      </c>
      <c r="S1066" s="1" t="s">
        <v>52</v>
      </c>
      <c r="T1066" s="1" t="s">
        <v>1943</v>
      </c>
      <c r="U1066" s="1" t="s">
        <v>736</v>
      </c>
      <c r="V1066" s="4">
        <f>VLOOKUP(T1066,'[2]15 16 Budget'!$D$4:$I$1196,4,FALSE)</f>
        <v>-742370</v>
      </c>
      <c r="X1066" s="4">
        <f>VLOOKUP(T1066,'[2]15 16 Budget'!$D$4:$I$1196,6,FALSE)</f>
        <v>-555000</v>
      </c>
    </row>
    <row r="1067" spans="17:26" x14ac:dyDescent="0.25">
      <c r="Q1067" s="1" t="s">
        <v>78</v>
      </c>
      <c r="R1067" s="1" t="s">
        <v>735</v>
      </c>
      <c r="S1067" s="1" t="s">
        <v>79</v>
      </c>
      <c r="T1067" s="1" t="s">
        <v>1944</v>
      </c>
      <c r="U1067" s="1" t="s">
        <v>736</v>
      </c>
      <c r="V1067" s="4">
        <f>VLOOKUP(T1067,'[2]15 16 Budget'!$D$4:$I$1196,4,FALSE)</f>
        <v>-742370</v>
      </c>
      <c r="X1067" s="4">
        <f>VLOOKUP(T1067,'[2]15 16 Budget'!$D$4:$I$1196,6,FALSE)</f>
        <v>-555000</v>
      </c>
    </row>
    <row r="1068" spans="17:26" x14ac:dyDescent="0.25">
      <c r="Q1068" s="1" t="s">
        <v>46</v>
      </c>
      <c r="R1068" s="1" t="s">
        <v>737</v>
      </c>
      <c r="S1068" s="1" t="s">
        <v>52</v>
      </c>
      <c r="T1068" s="1" t="s">
        <v>1945</v>
      </c>
      <c r="U1068" s="1" t="s">
        <v>1946</v>
      </c>
      <c r="V1068" s="4">
        <f>VLOOKUP(T1068,'[2]15 16 Budget'!$D$4:$I$1196,4,FALSE)</f>
        <v>-894350</v>
      </c>
      <c r="X1068" s="4">
        <f>VLOOKUP(T1068,'[2]15 16 Budget'!$D$4:$I$1196,6,FALSE)</f>
        <v>-873100</v>
      </c>
    </row>
    <row r="1069" spans="17:26" x14ac:dyDescent="0.25">
      <c r="Q1069" s="1" t="s">
        <v>110</v>
      </c>
      <c r="R1069" s="1" t="s">
        <v>737</v>
      </c>
      <c r="S1069" s="1" t="s">
        <v>116</v>
      </c>
      <c r="T1069" s="1" t="s">
        <v>1947</v>
      </c>
      <c r="U1069" s="1" t="s">
        <v>1948</v>
      </c>
      <c r="V1069" s="4">
        <f>VLOOKUP(T1069,'[2]15 16 Budget'!$D$4:$I$1196,4,FALSE)</f>
        <v>-2683068</v>
      </c>
      <c r="X1069" s="4">
        <f>VLOOKUP(T1069,'[2]15 16 Budget'!$D$4:$I$1196,6,FALSE)</f>
        <v>-2655595.9428939391</v>
      </c>
    </row>
    <row r="1070" spans="17:26" x14ac:dyDescent="0.25">
      <c r="Q1070" s="1" t="s">
        <v>10</v>
      </c>
      <c r="R1070" s="1" t="s">
        <v>737</v>
      </c>
      <c r="S1070" s="1" t="s">
        <v>7</v>
      </c>
      <c r="T1070" s="1" t="s">
        <v>1949</v>
      </c>
      <c r="U1070" s="1" t="s">
        <v>1950</v>
      </c>
      <c r="V1070" s="4">
        <f>VLOOKUP(T1070,'[2]15 16 Budget'!$D$4:$I$1196,4,FALSE)</f>
        <v>-11864265</v>
      </c>
      <c r="X1070" s="4">
        <f>VLOOKUP(T1070,'[2]15 16 Budget'!$D$4:$I$1196,6,FALSE)</f>
        <v>0</v>
      </c>
    </row>
    <row r="1071" spans="17:26" x14ac:dyDescent="0.25">
      <c r="Q1071" s="1" t="s">
        <v>132</v>
      </c>
      <c r="R1071" s="1" t="s">
        <v>737</v>
      </c>
      <c r="S1071" s="1" t="s">
        <v>7</v>
      </c>
      <c r="T1071" s="1" t="s">
        <v>1951</v>
      </c>
      <c r="U1071" s="1" t="s">
        <v>1950</v>
      </c>
      <c r="V1071" s="4" t="str">
        <f>VLOOKUP(T1071,'[2]15 16 Budget'!$D$4:$I$1196,4,FALSE)</f>
        <v xml:space="preserve">                         -  </v>
      </c>
      <c r="X1071" s="4">
        <f>VLOOKUP(T1071,'[2]15 16 Budget'!$D$4:$I$1196,6,FALSE)</f>
        <v>-10267792.249776201</v>
      </c>
    </row>
    <row r="1072" spans="17:26" x14ac:dyDescent="0.25">
      <c r="Q1072" s="1" t="s">
        <v>136</v>
      </c>
      <c r="R1072" s="1" t="s">
        <v>737</v>
      </c>
      <c r="S1072" s="1" t="s">
        <v>7</v>
      </c>
      <c r="T1072" s="1" t="s">
        <v>1952</v>
      </c>
      <c r="U1072" s="1" t="s">
        <v>1950</v>
      </c>
      <c r="V1072" s="4">
        <f>VLOOKUP(T1072,'[2]15 16 Budget'!$D$4:$I$1196,4,FALSE)</f>
        <v>-664450</v>
      </c>
      <c r="X1072" s="4">
        <f>VLOOKUP(T1072,'[2]15 16 Budget'!$D$4:$I$1196,6,FALSE)</f>
        <v>0</v>
      </c>
    </row>
    <row r="1073" spans="17:24" x14ac:dyDescent="0.25">
      <c r="Q1073" s="1" t="s">
        <v>140</v>
      </c>
      <c r="R1073" s="1" t="s">
        <v>737</v>
      </c>
      <c r="S1073" s="1" t="s">
        <v>7</v>
      </c>
      <c r="T1073" s="1" t="s">
        <v>1953</v>
      </c>
      <c r="U1073" s="1" t="s">
        <v>1950</v>
      </c>
      <c r="V1073" s="4">
        <f>VLOOKUP(T1073,'[2]15 16 Budget'!$D$4:$I$1196,4,FALSE)</f>
        <v>-1780867</v>
      </c>
      <c r="X1073" s="4">
        <f>VLOOKUP(T1073,'[2]15 16 Budget'!$D$4:$I$1196,6,FALSE)</f>
        <v>-3665511.807329861</v>
      </c>
    </row>
    <row r="1074" spans="17:24" x14ac:dyDescent="0.25">
      <c r="Q1074" s="1" t="s">
        <v>66</v>
      </c>
      <c r="R1074" s="1" t="s">
        <v>739</v>
      </c>
      <c r="S1074" s="1" t="s">
        <v>7</v>
      </c>
      <c r="T1074" s="1" t="s">
        <v>1954</v>
      </c>
      <c r="U1074" s="1" t="s">
        <v>1955</v>
      </c>
      <c r="V1074" s="4" t="str">
        <f>VLOOKUP(T1074,'[2]15 16 Budget'!$D$4:$I$1196,4,FALSE)</f>
        <v xml:space="preserve">                         -  </v>
      </c>
      <c r="X1074" s="4">
        <f>VLOOKUP(T1074,'[2]15 16 Budget'!$D$4:$I$1196,6,FALSE)</f>
        <v>0</v>
      </c>
    </row>
    <row r="1075" spans="17:24" x14ac:dyDescent="0.25">
      <c r="Q1075" s="1" t="s">
        <v>46</v>
      </c>
      <c r="R1075" s="1" t="s">
        <v>741</v>
      </c>
      <c r="S1075" s="1" t="s">
        <v>52</v>
      </c>
      <c r="T1075" s="1" t="s">
        <v>1956</v>
      </c>
      <c r="U1075" s="1" t="s">
        <v>742</v>
      </c>
      <c r="V1075" s="4" t="str">
        <f>VLOOKUP(T1075,'[2]15 16 Budget'!$D$4:$I$1196,4,FALSE)</f>
        <v xml:space="preserve">                         -  </v>
      </c>
      <c r="X1075" s="4">
        <f>VLOOKUP(T1075,'[2]15 16 Budget'!$D$4:$I$1196,6,FALSE)</f>
        <v>0</v>
      </c>
    </row>
    <row r="1076" spans="17:24" x14ac:dyDescent="0.25">
      <c r="Q1076" s="1" t="s">
        <v>132</v>
      </c>
      <c r="R1076" s="1" t="s">
        <v>743</v>
      </c>
      <c r="S1076" s="1" t="s">
        <v>7</v>
      </c>
      <c r="T1076" s="1" t="s">
        <v>1957</v>
      </c>
      <c r="U1076" s="1" t="s">
        <v>1958</v>
      </c>
      <c r="V1076" s="4">
        <f>VLOOKUP(T1076,'[2]15 16 Budget'!$D$4:$I$1196,4,FALSE)</f>
        <v>-1000000</v>
      </c>
      <c r="X1076" s="4">
        <f>VLOOKUP(T1076,'[2]15 16 Budget'!$D$4:$I$1196,6,FALSE)</f>
        <v>-1033000</v>
      </c>
    </row>
    <row r="1077" spans="17:24" x14ac:dyDescent="0.25">
      <c r="Q1077" s="1" t="s">
        <v>140</v>
      </c>
      <c r="R1077" s="1" t="s">
        <v>745</v>
      </c>
      <c r="S1077" s="1" t="s">
        <v>7</v>
      </c>
      <c r="T1077" s="1" t="s">
        <v>1959</v>
      </c>
      <c r="U1077" s="1" t="s">
        <v>1960</v>
      </c>
      <c r="V1077" s="4">
        <f>VLOOKUP(T1077,'[2]15 16 Budget'!$D$4:$I$1196,4,FALSE)</f>
        <v>0</v>
      </c>
      <c r="X1077" s="4">
        <f>VLOOKUP(T1077,'[2]15 16 Budget'!$D$4:$I$1196,6,FALSE)</f>
        <v>0</v>
      </c>
    </row>
    <row r="1078" spans="17:24" x14ac:dyDescent="0.25">
      <c r="Q1078" s="1" t="s">
        <v>10</v>
      </c>
      <c r="R1078" s="1" t="s">
        <v>747</v>
      </c>
      <c r="S1078" s="1" t="s">
        <v>7</v>
      </c>
      <c r="T1078" s="1" t="s">
        <v>1961</v>
      </c>
      <c r="U1078" s="1" t="s">
        <v>1962</v>
      </c>
      <c r="V1078" s="4" t="str">
        <f>VLOOKUP(T1078,'[2]15 16 Budget'!$D$4:$I$1196,4,FALSE)</f>
        <v xml:space="preserve">                         -  </v>
      </c>
      <c r="X1078" s="4">
        <f>VLOOKUP(T1078,'[2]15 16 Budget'!$D$4:$I$1196,6,FALSE)</f>
        <v>0</v>
      </c>
    </row>
    <row r="1079" spans="17:24" x14ac:dyDescent="0.25">
      <c r="Q1079" s="1" t="s">
        <v>136</v>
      </c>
      <c r="R1079" s="1" t="s">
        <v>747</v>
      </c>
      <c r="S1079" s="1" t="s">
        <v>7</v>
      </c>
      <c r="T1079" s="1" t="s">
        <v>1963</v>
      </c>
      <c r="U1079" s="1" t="s">
        <v>1962</v>
      </c>
      <c r="V1079" s="4">
        <f>VLOOKUP(T1079,'[2]15 16 Budget'!$D$4:$I$1196,4,FALSE)</f>
        <v>-20900000</v>
      </c>
      <c r="X1079" s="4">
        <f>VLOOKUP(T1079,'[2]15 16 Budget'!$D$4:$I$1196,6,FALSE)</f>
        <v>-40000000</v>
      </c>
    </row>
    <row r="1080" spans="17:24" x14ac:dyDescent="0.25">
      <c r="Q1080" s="1" t="s">
        <v>132</v>
      </c>
      <c r="R1080" s="1" t="s">
        <v>749</v>
      </c>
      <c r="S1080" s="1" t="s">
        <v>7</v>
      </c>
      <c r="T1080" s="1" t="s">
        <v>1964</v>
      </c>
      <c r="U1080" s="1" t="s">
        <v>1965</v>
      </c>
      <c r="V1080" s="4" t="str">
        <f>VLOOKUP(T1080,'[2]15 16 Budget'!$D$4:$I$1196,4,FALSE)</f>
        <v xml:space="preserve">                         -  </v>
      </c>
      <c r="X1080" s="4">
        <f>VLOOKUP(T1080,'[2]15 16 Budget'!$D$4:$I$1196,6,FALSE)</f>
        <v>0</v>
      </c>
    </row>
    <row r="1081" spans="17:24" x14ac:dyDescent="0.25">
      <c r="Q1081" s="1" t="s">
        <v>10</v>
      </c>
      <c r="R1081" s="1" t="s">
        <v>751</v>
      </c>
      <c r="S1081" s="1" t="s">
        <v>7</v>
      </c>
      <c r="T1081" s="1" t="s">
        <v>1966</v>
      </c>
      <c r="U1081" s="1" t="s">
        <v>1967</v>
      </c>
      <c r="V1081" s="4" t="str">
        <f>VLOOKUP(T1081,'[2]15 16 Budget'!$D$4:$I$1196,4,FALSE)</f>
        <v xml:space="preserve">                         -  </v>
      </c>
      <c r="X1081" s="4">
        <f>VLOOKUP(T1081,'[2]15 16 Budget'!$D$4:$I$1196,6,FALSE)</f>
        <v>0</v>
      </c>
    </row>
    <row r="1082" spans="17:24" x14ac:dyDescent="0.25">
      <c r="Q1082" s="1" t="s">
        <v>136</v>
      </c>
      <c r="R1082" s="1" t="s">
        <v>753</v>
      </c>
      <c r="S1082" s="1" t="s">
        <v>7</v>
      </c>
      <c r="T1082" s="1" t="s">
        <v>1968</v>
      </c>
      <c r="U1082" s="1" t="s">
        <v>1969</v>
      </c>
      <c r="V1082" s="4">
        <f>VLOOKUP(T1082,'[2]15 16 Budget'!$D$4:$I$1196,4,FALSE)</f>
        <v>-1000000</v>
      </c>
      <c r="X1082" s="4">
        <f>VLOOKUP(T1082,'[2]15 16 Budget'!$D$4:$I$1196,6,FALSE)</f>
        <v>-7730000</v>
      </c>
    </row>
    <row r="1083" spans="17:24" x14ac:dyDescent="0.25">
      <c r="Q1083" s="1" t="s">
        <v>16</v>
      </c>
      <c r="R1083" s="1" t="s">
        <v>755</v>
      </c>
      <c r="S1083" s="1" t="s">
        <v>22</v>
      </c>
      <c r="T1083" s="1" t="s">
        <v>1970</v>
      </c>
      <c r="U1083" s="1" t="s">
        <v>1971</v>
      </c>
      <c r="V1083" s="4">
        <f>VLOOKUP(T1083,'[2]15 16 Budget'!$D$4:$I$1196,4,FALSE)</f>
        <v>-29272.06</v>
      </c>
      <c r="X1083" s="4">
        <f>VLOOKUP(T1083,'[2]15 16 Budget'!$D$4:$I$1196,6,FALSE)</f>
        <v>-33156.9</v>
      </c>
    </row>
    <row r="1084" spans="17:24" x14ac:dyDescent="0.25">
      <c r="Q1084" s="1" t="s">
        <v>16</v>
      </c>
      <c r="R1084" s="1" t="s">
        <v>757</v>
      </c>
      <c r="S1084" s="1" t="s">
        <v>22</v>
      </c>
      <c r="T1084" s="1" t="s">
        <v>1972</v>
      </c>
      <c r="U1084" s="1" t="s">
        <v>1973</v>
      </c>
      <c r="V1084" s="4" t="str">
        <f>VLOOKUP(T1084,'[2]15 16 Budget'!$D$4:$I$1196,4,FALSE)</f>
        <v xml:space="preserve">                         -  </v>
      </c>
      <c r="X1084" s="4">
        <f>VLOOKUP(T1084,'[2]15 16 Budget'!$D$4:$I$1196,6,FALSE)</f>
        <v>0</v>
      </c>
    </row>
    <row r="1085" spans="17:24" x14ac:dyDescent="0.25">
      <c r="Q1085" s="1" t="s">
        <v>140</v>
      </c>
      <c r="R1085" s="1" t="s">
        <v>759</v>
      </c>
      <c r="S1085" s="1" t="s">
        <v>7</v>
      </c>
      <c r="T1085" s="1" t="s">
        <v>1974</v>
      </c>
      <c r="U1085" s="1" t="s">
        <v>1975</v>
      </c>
      <c r="V1085" s="4">
        <f>VLOOKUP(T1085,'[2]15 16 Budget'!$D$4:$I$1196,4,FALSE)</f>
        <v>0</v>
      </c>
      <c r="X1085" s="4">
        <f>VLOOKUP(T1085,'[2]15 16 Budget'!$D$4:$I$1196,6,FALSE)</f>
        <v>0</v>
      </c>
    </row>
    <row r="1086" spans="17:24" x14ac:dyDescent="0.25">
      <c r="Q1086" s="1" t="s">
        <v>16</v>
      </c>
      <c r="R1086" s="1" t="s">
        <v>761</v>
      </c>
      <c r="S1086" s="1" t="s">
        <v>22</v>
      </c>
      <c r="T1086" s="1" t="s">
        <v>1976</v>
      </c>
      <c r="U1086" s="1" t="s">
        <v>1977</v>
      </c>
      <c r="V1086" s="4" t="str">
        <f>VLOOKUP(T1086,'[2]15 16 Budget'!$D$4:$I$1196,4,FALSE)</f>
        <v xml:space="preserve">                         -  </v>
      </c>
      <c r="X1086" s="4">
        <f>VLOOKUP(T1086,'[2]15 16 Budget'!$D$4:$I$1196,6,FALSE)</f>
        <v>0</v>
      </c>
    </row>
    <row r="1087" spans="17:24" x14ac:dyDescent="0.25">
      <c r="Q1087" s="1" t="s">
        <v>70</v>
      </c>
      <c r="R1087" s="1" t="s">
        <v>761</v>
      </c>
      <c r="S1087" s="1" t="s">
        <v>7</v>
      </c>
      <c r="T1087" s="1" t="s">
        <v>1978</v>
      </c>
      <c r="U1087" s="1" t="s">
        <v>1979</v>
      </c>
      <c r="V1087" s="4" t="str">
        <f>VLOOKUP(T1087,'[2]15 16 Budget'!$D$4:$I$1196,4,FALSE)</f>
        <v xml:space="preserve">                         -  </v>
      </c>
      <c r="X1087" s="4">
        <f>VLOOKUP(T1087,'[2]15 16 Budget'!$D$4:$I$1196,6,FALSE)</f>
        <v>0</v>
      </c>
    </row>
    <row r="1088" spans="17:24" x14ac:dyDescent="0.25">
      <c r="Q1088" s="1" t="s">
        <v>106</v>
      </c>
      <c r="R1088" s="1" t="s">
        <v>763</v>
      </c>
      <c r="S1088" s="1" t="s">
        <v>7</v>
      </c>
      <c r="T1088" s="1" t="s">
        <v>1980</v>
      </c>
      <c r="U1088" s="1" t="s">
        <v>1981</v>
      </c>
      <c r="V1088" s="4">
        <f>VLOOKUP(T1088,'[2]15 16 Budget'!$D$4:$I$1196,4,FALSE)</f>
        <v>-5263.16</v>
      </c>
      <c r="X1088" s="4">
        <f>VLOOKUP(T1088,'[2]15 16 Budget'!$D$4:$I$1196,6,FALSE)</f>
        <v>0</v>
      </c>
    </row>
    <row r="1089" spans="17:24" x14ac:dyDescent="0.25">
      <c r="Q1089" s="1" t="s">
        <v>10</v>
      </c>
      <c r="R1089" s="1" t="s">
        <v>765</v>
      </c>
      <c r="S1089" s="1" t="s">
        <v>7</v>
      </c>
      <c r="T1089" s="1" t="s">
        <v>1982</v>
      </c>
      <c r="U1089" s="1" t="s">
        <v>1983</v>
      </c>
      <c r="V1089" s="4">
        <f>VLOOKUP(T1089,'[2]15 16 Budget'!$D$4:$I$1196,4,FALSE)</f>
        <v>-21986</v>
      </c>
      <c r="X1089" s="4">
        <f>VLOOKUP(T1089,'[2]15 16 Budget'!$D$4:$I$1196,6,FALSE)</f>
        <v>-25000</v>
      </c>
    </row>
    <row r="1090" spans="17:24" x14ac:dyDescent="0.25">
      <c r="Q1090" s="1" t="s">
        <v>136</v>
      </c>
      <c r="R1090" s="1" t="s">
        <v>765</v>
      </c>
      <c r="S1090" s="1" t="s">
        <v>7</v>
      </c>
      <c r="T1090" s="1" t="s">
        <v>1984</v>
      </c>
      <c r="U1090" s="1" t="s">
        <v>1983</v>
      </c>
      <c r="V1090" s="4" t="str">
        <f>VLOOKUP(T1090,'[2]15 16 Budget'!$D$4:$I$1196,4,FALSE)</f>
        <v xml:space="preserve">                         -  </v>
      </c>
      <c r="X1090" s="4">
        <f>VLOOKUP(T1090,'[2]15 16 Budget'!$D$4:$I$1196,6,FALSE)</f>
        <v>0</v>
      </c>
    </row>
    <row r="1091" spans="17:24" x14ac:dyDescent="0.25">
      <c r="Q1091" s="1" t="s">
        <v>580</v>
      </c>
      <c r="R1091" s="1" t="s">
        <v>767</v>
      </c>
      <c r="S1091" s="1" t="s">
        <v>7</v>
      </c>
      <c r="T1091" s="1" t="s">
        <v>1985</v>
      </c>
      <c r="U1091" s="1" t="s">
        <v>1986</v>
      </c>
      <c r="V1091" s="4">
        <f>VLOOKUP(T1091,'[2]15 16 Budget'!$D$4:$I$1196,4,FALSE)</f>
        <v>-53626.98</v>
      </c>
      <c r="X1091" s="4">
        <f>VLOOKUP(T1091,'[2]15 16 Budget'!$D$4:$I$1196,6,FALSE)</f>
        <v>-55000</v>
      </c>
    </row>
    <row r="1092" spans="17:24" x14ac:dyDescent="0.25">
      <c r="Q1092" s="1" t="s">
        <v>94</v>
      </c>
      <c r="R1092" s="1" t="s">
        <v>769</v>
      </c>
      <c r="S1092" s="1" t="s">
        <v>7</v>
      </c>
      <c r="T1092" s="1" t="s">
        <v>1987</v>
      </c>
      <c r="U1092" s="1" t="s">
        <v>770</v>
      </c>
      <c r="V1092" s="4">
        <f>VLOOKUP(T1092,'[2]15 16 Budget'!$D$4:$I$1196,4,FALSE)</f>
        <v>-1228.08</v>
      </c>
      <c r="X1092" s="4">
        <f>VLOOKUP(T1092,'[2]15 16 Budget'!$D$4:$I$1196,6,FALSE)</f>
        <v>-1500</v>
      </c>
    </row>
    <row r="1093" spans="17:24" x14ac:dyDescent="0.25">
      <c r="Q1093" s="1" t="s">
        <v>16</v>
      </c>
      <c r="R1093" s="1" t="s">
        <v>771</v>
      </c>
      <c r="S1093" s="1" t="s">
        <v>22</v>
      </c>
      <c r="T1093" s="1" t="s">
        <v>1988</v>
      </c>
      <c r="U1093" s="1" t="s">
        <v>1989</v>
      </c>
      <c r="V1093" s="4">
        <f>VLOOKUP(T1093,'[2]15 16 Budget'!$D$4:$I$1196,4,FALSE)</f>
        <v>-193350.74</v>
      </c>
      <c r="X1093" s="4">
        <f>VLOOKUP(T1093,'[2]15 16 Budget'!$D$4:$I$1196,6,FALSE)</f>
        <v>-200000</v>
      </c>
    </row>
    <row r="1094" spans="17:24" x14ac:dyDescent="0.25">
      <c r="Q1094" s="1" t="s">
        <v>46</v>
      </c>
      <c r="R1094" s="1" t="s">
        <v>771</v>
      </c>
      <c r="S1094" s="1" t="s">
        <v>61</v>
      </c>
      <c r="T1094" s="1" t="s">
        <v>1990</v>
      </c>
      <c r="U1094" s="1" t="s">
        <v>1991</v>
      </c>
      <c r="V1094" s="4" t="str">
        <f>VLOOKUP(T1094,'[2]15 16 Budget'!$D$4:$I$1196,4,FALSE)</f>
        <v xml:space="preserve">                         -  </v>
      </c>
      <c r="X1094" s="4">
        <f>VLOOKUP(T1094,'[2]15 16 Budget'!$D$4:$I$1196,6,FALSE)</f>
        <v>0</v>
      </c>
    </row>
    <row r="1095" spans="17:24" x14ac:dyDescent="0.25">
      <c r="Q1095" s="1" t="s">
        <v>98</v>
      </c>
      <c r="R1095" s="1" t="s">
        <v>771</v>
      </c>
      <c r="S1095" s="1" t="s">
        <v>7</v>
      </c>
      <c r="T1095" s="1" t="s">
        <v>1992</v>
      </c>
      <c r="U1095" s="1" t="s">
        <v>1993</v>
      </c>
      <c r="V1095" s="4">
        <f>VLOOKUP(T1095,'[2]15 16 Budget'!$D$4:$I$1196,4,FALSE)</f>
        <v>0</v>
      </c>
      <c r="X1095" s="4">
        <f>VLOOKUP(T1095,'[2]15 16 Budget'!$D$4:$I$1196,6,FALSE)</f>
        <v>0</v>
      </c>
    </row>
    <row r="1096" spans="17:24" x14ac:dyDescent="0.25">
      <c r="Q1096" s="1" t="s">
        <v>110</v>
      </c>
      <c r="R1096" s="1" t="s">
        <v>771</v>
      </c>
      <c r="S1096" s="1" t="s">
        <v>111</v>
      </c>
      <c r="T1096" s="1" t="s">
        <v>1994</v>
      </c>
      <c r="U1096" s="1" t="s">
        <v>1995</v>
      </c>
      <c r="V1096" s="4" t="str">
        <f>VLOOKUP(T1096,'[2]15 16 Budget'!$D$4:$I$1196,4,FALSE)</f>
        <v xml:space="preserve">                         -  </v>
      </c>
      <c r="X1096" s="4">
        <f>VLOOKUP(T1096,'[2]15 16 Budget'!$D$4:$I$1196,6,FALSE)</f>
        <v>0</v>
      </c>
    </row>
    <row r="1097" spans="17:24" x14ac:dyDescent="0.25">
      <c r="Q1097" s="1" t="s">
        <v>136</v>
      </c>
      <c r="R1097" s="1" t="s">
        <v>771</v>
      </c>
      <c r="S1097" s="1" t="s">
        <v>7</v>
      </c>
      <c r="T1097" s="1" t="s">
        <v>1996</v>
      </c>
      <c r="U1097" s="1" t="s">
        <v>1993</v>
      </c>
      <c r="V1097" s="4" t="str">
        <f>VLOOKUP(T1097,'[2]15 16 Budget'!$D$4:$I$1196,4,FALSE)</f>
        <v xml:space="preserve">                         -  </v>
      </c>
      <c r="X1097" s="4">
        <f>VLOOKUP(T1097,'[2]15 16 Budget'!$D$4:$I$1196,6,FALSE)</f>
        <v>0</v>
      </c>
    </row>
    <row r="1098" spans="17:24" x14ac:dyDescent="0.25">
      <c r="Q1098" s="1" t="s">
        <v>140</v>
      </c>
      <c r="R1098" s="1" t="s">
        <v>771</v>
      </c>
      <c r="S1098" s="1" t="s">
        <v>7</v>
      </c>
      <c r="T1098" s="1" t="s">
        <v>1997</v>
      </c>
      <c r="U1098" s="1" t="s">
        <v>1993</v>
      </c>
      <c r="V1098" s="4">
        <f>VLOOKUP(T1098,'[2]15 16 Budget'!$D$4:$I$1196,4,FALSE)</f>
        <v>0</v>
      </c>
      <c r="X1098" s="4">
        <f>VLOOKUP(T1098,'[2]15 16 Budget'!$D$4:$I$1196,6,FALSE)</f>
        <v>0</v>
      </c>
    </row>
    <row r="1099" spans="17:24" x14ac:dyDescent="0.25">
      <c r="Q1099" s="1" t="s">
        <v>132</v>
      </c>
      <c r="R1099" s="1" t="s">
        <v>773</v>
      </c>
      <c r="S1099" s="1" t="s">
        <v>7</v>
      </c>
      <c r="T1099" s="1" t="s">
        <v>1998</v>
      </c>
      <c r="U1099" s="1" t="s">
        <v>1999</v>
      </c>
      <c r="V1099" s="4">
        <f>VLOOKUP(T1099,'[2]15 16 Budget'!$D$4:$I$1196,4,FALSE)</f>
        <v>-110</v>
      </c>
      <c r="X1099" s="4">
        <f>VLOOKUP(T1099,'[2]15 16 Budget'!$D$4:$I$1196,6,FALSE)</f>
        <v>0</v>
      </c>
    </row>
    <row r="1100" spans="17:24" x14ac:dyDescent="0.25">
      <c r="Q1100" s="1" t="s">
        <v>10</v>
      </c>
      <c r="R1100" s="1" t="s">
        <v>775</v>
      </c>
      <c r="S1100" s="1" t="s">
        <v>7</v>
      </c>
      <c r="T1100" s="1" t="s">
        <v>2000</v>
      </c>
      <c r="U1100" s="1" t="s">
        <v>2001</v>
      </c>
      <c r="V1100" s="4">
        <f>VLOOKUP(T1100,'[2]15 16 Budget'!$D$4:$I$1196,4,FALSE)</f>
        <v>-5376.28</v>
      </c>
      <c r="X1100" s="4">
        <f>VLOOKUP(T1100,'[2]15 16 Budget'!$D$4:$I$1196,6,FALSE)</f>
        <v>-6000</v>
      </c>
    </row>
    <row r="1101" spans="17:24" x14ac:dyDescent="0.25">
      <c r="Q1101" s="1" t="s">
        <v>106</v>
      </c>
      <c r="R1101" s="1" t="s">
        <v>777</v>
      </c>
      <c r="S1101" s="1" t="s">
        <v>7</v>
      </c>
      <c r="T1101" s="1" t="s">
        <v>2002</v>
      </c>
      <c r="U1101" s="1" t="s">
        <v>2003</v>
      </c>
      <c r="V1101" s="4">
        <f>VLOOKUP(T1101,'[2]15 16 Budget'!$D$4:$I$1196,4,FALSE)</f>
        <v>-210</v>
      </c>
      <c r="X1101" s="4">
        <f>VLOOKUP(T1101,'[2]15 16 Budget'!$D$4:$I$1196,6,FALSE)</f>
        <v>0</v>
      </c>
    </row>
    <row r="1102" spans="17:24" x14ac:dyDescent="0.25">
      <c r="Q1102" s="1" t="s">
        <v>70</v>
      </c>
      <c r="R1102" s="1" t="s">
        <v>779</v>
      </c>
      <c r="S1102" s="1" t="s">
        <v>7</v>
      </c>
      <c r="T1102" s="1" t="s">
        <v>2004</v>
      </c>
      <c r="U1102" s="1" t="s">
        <v>2005</v>
      </c>
      <c r="V1102" s="4" t="str">
        <f>VLOOKUP(T1102,'[2]15 16 Budget'!$D$4:$I$1196,4,FALSE)</f>
        <v xml:space="preserve">                         -  </v>
      </c>
      <c r="X1102" s="4">
        <f>VLOOKUP(T1102,'[2]15 16 Budget'!$D$4:$I$1196,6,FALSE)</f>
        <v>0</v>
      </c>
    </row>
    <row r="1103" spans="17:24" x14ac:dyDescent="0.25">
      <c r="Q1103" s="1" t="s">
        <v>136</v>
      </c>
      <c r="R1103" s="1" t="s">
        <v>782</v>
      </c>
      <c r="S1103" s="1" t="s">
        <v>7</v>
      </c>
      <c r="T1103" s="1" t="s">
        <v>2006</v>
      </c>
      <c r="U1103" s="1" t="s">
        <v>2007</v>
      </c>
      <c r="V1103" s="4" t="str">
        <f>VLOOKUP(T1103,'[2]15 16 Budget'!$D$4:$I$1196,4,FALSE)</f>
        <v xml:space="preserve">                         -  </v>
      </c>
      <c r="X1103" s="4">
        <f>VLOOKUP(T1103,'[2]15 16 Budget'!$D$4:$I$1196,6,FALSE)</f>
        <v>0</v>
      </c>
    </row>
    <row r="1104" spans="17:24" x14ac:dyDescent="0.25">
      <c r="Q1104" s="1" t="s">
        <v>78</v>
      </c>
      <c r="R1104" s="1" t="s">
        <v>784</v>
      </c>
      <c r="S1104" s="1" t="s">
        <v>89</v>
      </c>
      <c r="T1104" s="1" t="s">
        <v>2008</v>
      </c>
      <c r="U1104" s="1" t="s">
        <v>785</v>
      </c>
      <c r="V1104" s="4">
        <f>VLOOKUP(T1104,'[2]15 16 Budget'!$D$4:$I$1196,4,FALSE)</f>
        <v>-100000</v>
      </c>
      <c r="X1104" s="4">
        <f>VLOOKUP(T1104,'[2]15 16 Budget'!$D$4:$I$1196,6,FALSE)</f>
        <v>-50000</v>
      </c>
    </row>
    <row r="1105" spans="17:24" x14ac:dyDescent="0.25">
      <c r="Q1105" s="1" t="s">
        <v>140</v>
      </c>
      <c r="R1105" s="1" t="s">
        <v>786</v>
      </c>
      <c r="S1105" s="1" t="s">
        <v>7</v>
      </c>
      <c r="T1105" s="1" t="s">
        <v>2009</v>
      </c>
      <c r="U1105" s="1" t="s">
        <v>2010</v>
      </c>
      <c r="V1105" s="4">
        <f>VLOOKUP(T1105,'[2]15 16 Budget'!$D$4:$I$1196,4,FALSE)</f>
        <v>0</v>
      </c>
      <c r="X1105" s="4">
        <f>VLOOKUP(T1105,'[2]15 16 Budget'!$D$4:$I$1196,6,FALSE)</f>
        <v>0</v>
      </c>
    </row>
    <row r="1106" spans="17:24" x14ac:dyDescent="0.25">
      <c r="Q1106" s="1" t="s">
        <v>136</v>
      </c>
      <c r="R1106" s="1" t="s">
        <v>788</v>
      </c>
      <c r="S1106" s="1" t="s">
        <v>7</v>
      </c>
      <c r="T1106" s="1" t="s">
        <v>2011</v>
      </c>
      <c r="U1106" s="1" t="s">
        <v>2012</v>
      </c>
      <c r="V1106" s="4" t="str">
        <f>VLOOKUP(T1106,'[2]15 16 Budget'!$D$4:$I$1196,4,FALSE)</f>
        <v xml:space="preserve">                         -  </v>
      </c>
      <c r="X1106" s="4">
        <f>VLOOKUP(T1106,'[2]15 16 Budget'!$D$4:$I$1196,6,FALSE)</f>
        <v>0</v>
      </c>
    </row>
    <row r="1107" spans="17:24" x14ac:dyDescent="0.25">
      <c r="Q1107" s="1" t="s">
        <v>16</v>
      </c>
      <c r="R1107" s="1" t="s">
        <v>790</v>
      </c>
      <c r="S1107" s="1" t="s">
        <v>22</v>
      </c>
      <c r="T1107" s="1" t="s">
        <v>2013</v>
      </c>
      <c r="U1107" s="1" t="s">
        <v>2014</v>
      </c>
      <c r="V1107" s="4" t="str">
        <f>VLOOKUP(T1107,'[2]15 16 Budget'!$D$4:$I$1196,4,FALSE)</f>
        <v xml:space="preserve">                         -  </v>
      </c>
      <c r="X1107" s="4">
        <f>VLOOKUP(T1107,'[2]15 16 Budget'!$D$4:$I$1196,6,FALSE)</f>
        <v>0</v>
      </c>
    </row>
    <row r="1108" spans="17:24" x14ac:dyDescent="0.25">
      <c r="Q1108" s="1" t="s">
        <v>16</v>
      </c>
      <c r="R1108" s="1" t="s">
        <v>792</v>
      </c>
      <c r="S1108" s="1" t="s">
        <v>22</v>
      </c>
      <c r="T1108" s="1" t="s">
        <v>2015</v>
      </c>
      <c r="U1108" s="1" t="s">
        <v>2016</v>
      </c>
      <c r="V1108" s="4" t="str">
        <f>VLOOKUP(T1108,'[2]15 16 Budget'!$D$4:$I$1196,4,FALSE)</f>
        <v xml:space="preserve">                         -  </v>
      </c>
      <c r="X1108" s="4">
        <f>VLOOKUP(T1108,'[2]15 16 Budget'!$D$4:$I$1196,6,FALSE)</f>
        <v>0</v>
      </c>
    </row>
    <row r="1109" spans="17:24" x14ac:dyDescent="0.25">
      <c r="Q1109" s="1" t="s">
        <v>46</v>
      </c>
      <c r="R1109" s="1" t="s">
        <v>792</v>
      </c>
      <c r="S1109" s="1" t="s">
        <v>61</v>
      </c>
      <c r="T1109" s="1" t="s">
        <v>2017</v>
      </c>
      <c r="U1109" s="1" t="s">
        <v>2018</v>
      </c>
      <c r="V1109" s="4" t="str">
        <f>VLOOKUP(T1109,'[2]15 16 Budget'!$D$4:$I$1196,4,FALSE)</f>
        <v xml:space="preserve">                         -  </v>
      </c>
      <c r="X1109" s="4">
        <f>VLOOKUP(T1109,'[2]15 16 Budget'!$D$4:$I$1196,6,FALSE)</f>
        <v>0</v>
      </c>
    </row>
    <row r="1110" spans="17:24" x14ac:dyDescent="0.25">
      <c r="Q1110" s="1" t="s">
        <v>16</v>
      </c>
      <c r="R1110" s="1" t="s">
        <v>794</v>
      </c>
      <c r="S1110" s="1" t="s">
        <v>22</v>
      </c>
      <c r="T1110" s="1" t="s">
        <v>2019</v>
      </c>
      <c r="U1110" s="1" t="s">
        <v>2020</v>
      </c>
      <c r="V1110" s="4" t="str">
        <f>VLOOKUP(T1110,'[2]15 16 Budget'!$D$4:$I$1196,4,FALSE)</f>
        <v xml:space="preserve">                         -  </v>
      </c>
      <c r="X1110" s="4">
        <f>VLOOKUP(T1110,'[2]15 16 Budget'!$D$4:$I$1196,6,FALSE)</f>
        <v>0</v>
      </c>
    </row>
    <row r="1111" spans="17:24" x14ac:dyDescent="0.25">
      <c r="Q1111" s="1" t="s">
        <v>16</v>
      </c>
      <c r="R1111" s="1" t="s">
        <v>797</v>
      </c>
      <c r="S1111" s="1" t="s">
        <v>22</v>
      </c>
      <c r="T1111" s="1" t="s">
        <v>2021</v>
      </c>
      <c r="U1111" s="1" t="s">
        <v>2022</v>
      </c>
      <c r="V1111" s="4">
        <f>VLOOKUP(T1111,'[2]15 16 Budget'!$D$4:$I$1196,4,FALSE)</f>
        <v>-4000000</v>
      </c>
      <c r="X1111" s="4">
        <f>VLOOKUP(T1111,'[2]15 16 Budget'!$D$4:$I$1196,6,FALSE)</f>
        <v>-6157710</v>
      </c>
    </row>
    <row r="1112" spans="17:24" x14ac:dyDescent="0.25">
      <c r="Q1112" s="1" t="s">
        <v>10</v>
      </c>
      <c r="R1112" s="1" t="s">
        <v>799</v>
      </c>
      <c r="S1112" s="1" t="s">
        <v>7</v>
      </c>
      <c r="T1112" s="1" t="s">
        <v>2023</v>
      </c>
      <c r="U1112" s="1" t="s">
        <v>2024</v>
      </c>
      <c r="V1112" s="4" t="str">
        <f>VLOOKUP(T1112,'[2]15 16 Budget'!$D$4:$I$1196,4,FALSE)</f>
        <v xml:space="preserve">                         -  </v>
      </c>
      <c r="X1112" s="4">
        <f>VLOOKUP(T1112,'[2]15 16 Budget'!$D$4:$I$1196,6,FALSE)</f>
        <v>0</v>
      </c>
    </row>
    <row r="1113" spans="17:24" x14ac:dyDescent="0.25">
      <c r="Q1113" s="1" t="s">
        <v>32</v>
      </c>
      <c r="R1113" s="1" t="s">
        <v>801</v>
      </c>
      <c r="S1113" s="1" t="s">
        <v>7</v>
      </c>
      <c r="T1113" s="1" t="s">
        <v>2025</v>
      </c>
      <c r="U1113" s="1" t="s">
        <v>1603</v>
      </c>
      <c r="V1113" s="4">
        <f>VLOOKUP(T1113,'[2]15 16 Budget'!$D$4:$I$1196,4,FALSE)</f>
        <v>-176000</v>
      </c>
      <c r="X1113" s="4">
        <f>VLOOKUP(T1113,'[2]15 16 Budget'!$D$4:$I$1196,6,FALSE)</f>
        <v>-150000</v>
      </c>
    </row>
    <row r="1114" spans="17:24" ht="15.75" thickBot="1" x14ac:dyDescent="0.3">
      <c r="V1114" s="23">
        <f>SUM(V77:V1113)</f>
        <v>28057682.770000055</v>
      </c>
      <c r="X1114" s="23">
        <f>SUM(X77:X1113)</f>
        <v>32875129.429542787</v>
      </c>
    </row>
    <row r="1115" spans="17:24" ht="15.75" thickTop="1" x14ac:dyDescent="0.25"/>
  </sheetData>
  <mergeCells count="1">
    <mergeCell ref="A1:O1"/>
  </mergeCells>
  <conditionalFormatting sqref="J7:J267">
    <cfRule type="cellIs" dxfId="0" priority="1" operator="lessThan">
      <formula>0</formula>
    </cfRule>
  </conditionalFormatting>
  <pageMargins left="0.7" right="0.7" top="0.75" bottom="0.75" header="0.3" footer="0.3"/>
  <pageSetup paperSize="9" scale="89" fitToHeight="0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 Item</vt:lpstr>
      <vt:lpstr>'Per Item'!Print_Area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Elmien</dc:creator>
  <cp:lastModifiedBy>Elmien</cp:lastModifiedBy>
  <cp:lastPrinted>2015-03-20T12:04:45Z</cp:lastPrinted>
  <dcterms:created xsi:type="dcterms:W3CDTF">2015-03-20T11:39:15Z</dcterms:created>
  <dcterms:modified xsi:type="dcterms:W3CDTF">2015-03-20T12:11:18Z</dcterms:modified>
</cp:coreProperties>
</file>